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598" activeTab="0"/>
  </bookViews>
  <sheets>
    <sheet name="Лист1" sheetId="1" r:id="rId1"/>
    <sheet name="Лист18" sheetId="2" r:id="rId2"/>
  </sheets>
  <definedNames/>
  <calcPr fullCalcOnLoad="1"/>
</workbook>
</file>

<file path=xl/sharedStrings.xml><?xml version="1.0" encoding="utf-8"?>
<sst xmlns="http://schemas.openxmlformats.org/spreadsheetml/2006/main" count="1300" uniqueCount="436">
  <si>
    <t>в %</t>
  </si>
  <si>
    <t>в сумме</t>
  </si>
  <si>
    <t>Сельское хозяйство и рыболовство</t>
  </si>
  <si>
    <t>Транспорт</t>
  </si>
  <si>
    <t>Другие вопросы в области национальной экономики</t>
  </si>
  <si>
    <t>Наименование показателя</t>
  </si>
  <si>
    <t>Код расхода по бюджетной классификации</t>
  </si>
  <si>
    <t>бюджеты муниципальных районов</t>
  </si>
  <si>
    <t>Расходы бюджета - ИТОГО, 
в том числе:</t>
  </si>
  <si>
    <t>ОБЩЕГОСУДАРСТВЕННЫЕ ВОПРОСЫ</t>
  </si>
  <si>
    <t>000 0100 0000000 000 000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</si>
  <si>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</si>
  <si>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</si>
  <si>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</si>
  <si>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</si>
  <si>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</si>
  <si>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</si>
  <si>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</si>
  <si>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</si>
  <si>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Обеспечение проведения выборов и референдумов</t>
  </si>
  <si>
    <t>000 0107 0000000 000 000</t>
  </si>
  <si>
    <t>Резервные фонды</t>
  </si>
  <si>
    <t>000 0111 0000000 000 000</t>
  </si>
  <si>
    <t>Другие общегосударственные вопросы</t>
  </si>
  <si>
    <t>000 0113 0000000 000 000</t>
  </si>
  <si>
    <t>НАЦИОНАЛЬНАЯ ОБОРОНА</t>
  </si>
  <si>
    <t>НАЦИОНАЛЬНАЯ БЕЗОПАСНОСТЬ И ПРАВООХРАНИТЕЛЬНАЯ ДЕЯТЕЛЬНОСТЬ</t>
  </si>
  <si>
    <t>000 0300 0000000 000 000</t>
  </si>
  <si>
    <t>Органы юстиции</t>
  </si>
  <si>
    <t>000 0304 0000000 000 000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</si>
  <si>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</si>
  <si>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</si>
  <si>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Обеспечение пожарной безопасности</t>
  </si>
  <si>
    <t>000 0310 0000000 000 000</t>
  </si>
  <si>
    <t>Другие вопросы в области национальной безопасности и правоохранительной деятельности</t>
  </si>
  <si>
    <t>000 0314 0000000 000 000</t>
  </si>
  <si>
    <t>НАЦИОНАЛЬНАЯ ЭКОНОМИКА</t>
  </si>
  <si>
    <t>000 0400 0000000 000 000</t>
  </si>
  <si>
    <t>000 0405 0000000 000 000</t>
  </si>
  <si>
    <t>000 0408 0000000 000 000</t>
  </si>
  <si>
    <t>Дорожное хозяйство (дорожные фонды)</t>
  </si>
  <si>
    <t>000 0409 0000000 000 000</t>
  </si>
  <si>
    <t>000 0412 0000000 000 000</t>
  </si>
  <si>
    <t>ЖИЛИЩНО-КОММУНАЛЬНОЕ ХОЗЯЙСТВО</t>
  </si>
  <si>
    <t>000 0500 0000000 000 000</t>
  </si>
  <si>
    <t>Жилищное хозяйство</t>
  </si>
  <si>
    <t>000 0501 0000000 000 000</t>
  </si>
  <si>
    <t>Коммунальное хозяйство</t>
  </si>
  <si>
    <t>000 0502 0000000 000 000</t>
  </si>
  <si>
    <t>Благоустройство</t>
  </si>
  <si>
    <t>000 0503 0000000 000 000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</si>
  <si>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</si>
  <si>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</si>
  <si>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</si>
  <si>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</si>
  <si>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ОБРАЗОВАНИЕ</t>
  </si>
  <si>
    <t>000 0700 0000000 000 000</t>
  </si>
  <si>
    <t>Дошкольное образование</t>
  </si>
  <si>
    <t>000 0701 0000000 000 000</t>
  </si>
  <si>
    <t>Общее образование</t>
  </si>
  <si>
    <t>000 0702 0000000 000 000</t>
  </si>
  <si>
    <t>Молодежная политика и оздоровление детей</t>
  </si>
  <si>
    <t>000 0707 0000000 000 000</t>
  </si>
  <si>
    <t>Другие вопросы в области образования</t>
  </si>
  <si>
    <t>000 0709 0000000 000 000</t>
  </si>
  <si>
    <t>КУЛЬТУРА, КИНЕМАТОГРАФИЯ</t>
  </si>
  <si>
    <t>000 0800 0000000 000 000</t>
  </si>
  <si>
    <t>Культура</t>
  </si>
  <si>
    <t>000 0801 0000000 000 000</t>
  </si>
  <si>
    <t>Кинематография</t>
  </si>
  <si>
    <t>000 0802 0000000 000 000</t>
  </si>
  <si>
    <t>Другие вопросы в области культуры, кинематографии</t>
  </si>
  <si>
    <t>000 0804 0000000 000 000</t>
  </si>
  <si>
    <t>ЗДРАВООХРАНЕНИЕ</t>
  </si>
  <si>
    <t>000 0900 0000000 000 000</t>
  </si>
  <si>
    <t>Другие вопросы в области здравоохранения</t>
  </si>
  <si>
    <t>000 0909 0000000 000 000</t>
  </si>
  <si>
    <t>СОЦИАЛЬНАЯ ПОЛИТИКА</t>
  </si>
  <si>
    <t>000 1000 0000000 000 000</t>
  </si>
  <si>
    <t>Пенсионное обеспечение</t>
  </si>
  <si>
    <t>000 1001 0000000 000 000</t>
  </si>
  <si>
    <t>Социальное обеспечение населения</t>
  </si>
  <si>
    <t>000 1003 0000000 000 000</t>
  </si>
  <si>
    <t>Охрана семьи и детства</t>
  </si>
  <si>
    <t>000 1004 0000000 000 000</t>
  </si>
  <si>
    <t>ФИЗИЧЕСКАЯ КУЛЬТУРА И СПОРТ</t>
  </si>
  <si>
    <t>000 1100 0000000 000 000</t>
  </si>
  <si>
    <t>Физическая культура</t>
  </si>
  <si>
    <t>000 1101 0000000 000 000</t>
  </si>
  <si>
    <t>Массовый спорт</t>
  </si>
  <si>
    <t>000 1102 0000000 000 000</t>
  </si>
  <si>
    <t>Другие вопросы в области физической культуры и спорта</t>
  </si>
  <si>
    <t>000 1105 0000000 000 000</t>
  </si>
  <si>
    <t>СРЕДСТВА МАССОВОЙ ИНФОРМАЦИИ</t>
  </si>
  <si>
    <t>000 1200 0000000 000 000</t>
  </si>
  <si>
    <t>Периодическая печать и издательства</t>
  </si>
  <si>
    <t>000 1202 0000000 000 000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</si>
  <si>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</si>
  <si>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</si>
  <si>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</si>
  <si>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</si>
  <si>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Результат исполнения бюджета (дефицит/ профицит)</t>
  </si>
  <si>
    <t>(руб.)</t>
  </si>
  <si>
    <t xml:space="preserve"> </t>
  </si>
  <si>
    <t>Начальник финансового отдела администрации Александровского района</t>
  </si>
  <si>
    <t>Н.А.Данилова</t>
  </si>
  <si>
    <t>Прочие межбюджетные трансферты</t>
  </si>
  <si>
    <t>000 1403 0000000 511 251</t>
  </si>
  <si>
    <t>Уточненные бюджетные назначения</t>
  </si>
  <si>
    <t>Первоначальные бюджетные назначения</t>
  </si>
  <si>
    <t>Иные дотации</t>
  </si>
  <si>
    <t>000 1402 0000000 511 251</t>
  </si>
  <si>
    <t>000 0000 0000000 121 000</t>
  </si>
  <si>
    <t>Фонд оплаты труда</t>
  </si>
  <si>
    <t>000 0000 0000000 129 000</t>
  </si>
  <si>
    <t>Взносы по обязательному социальному страхованию</t>
  </si>
  <si>
    <t>Иные выплаты</t>
  </si>
  <si>
    <t>000 0000 0000000 122 000</t>
  </si>
  <si>
    <t>Закупка товаров,работ, услуг в сфере информационно-коммуникационных технологий</t>
  </si>
  <si>
    <t>000 0000 0000000 242 000</t>
  </si>
  <si>
    <t>Прочая закупка товаров, работ и услуг для обеспечения муниципальных нужд</t>
  </si>
  <si>
    <t>000 0000 0000000 244 000</t>
  </si>
  <si>
    <t>Межбюджетные трансферты</t>
  </si>
  <si>
    <t>000 0000 0000000 540 000</t>
  </si>
  <si>
    <t>Уплата прочих налогов, сборов</t>
  </si>
  <si>
    <t>000 0000 0000000 852 000</t>
  </si>
  <si>
    <t>Расходы на выплату персоналу муниципальных органов</t>
  </si>
  <si>
    <t>000 0000 0000000 120 000</t>
  </si>
  <si>
    <t>Резервные средства</t>
  </si>
  <si>
    <t>000 0000 0000000 870 000</t>
  </si>
  <si>
    <t>Расходы на выплату персоналу муниципальных учреждений</t>
  </si>
  <si>
    <t>Фонд оплаты труда учреждений</t>
  </si>
  <si>
    <t>Иные выплаты персоналу учреждений</t>
  </si>
  <si>
    <t>Взносы по обязательному социальному страхованию работникам учреждений</t>
  </si>
  <si>
    <t>000 0000 0000000 111 000</t>
  </si>
  <si>
    <t>000 0000 0000000 112 000</t>
  </si>
  <si>
    <t>000 0000 0000000 119 000</t>
  </si>
  <si>
    <t>000 0000 0000000 110 000</t>
  </si>
  <si>
    <t>Субвенции</t>
  </si>
  <si>
    <t>000 0000 0000000 530 000</t>
  </si>
  <si>
    <t>Субсидии юридическим лицам, индивидуальным предпринимателям, физическим лицам-производителям товаров, работ, услуг</t>
  </si>
  <si>
    <t>000 0000 0000000 810 000</t>
  </si>
  <si>
    <t>000 0405 0000000 120 000</t>
  </si>
  <si>
    <t>000 0405 0000000 121 000</t>
  </si>
  <si>
    <t>000 0405 0000000 129 000</t>
  </si>
  <si>
    <t>000 0405 0000000 122 000</t>
  </si>
  <si>
    <t>000 0405 0000000 242 000</t>
  </si>
  <si>
    <t>000 0405 0000000 244 000</t>
  </si>
  <si>
    <t>000 0409 0000000 244 000</t>
  </si>
  <si>
    <t>Иные межбюджетные трансферты</t>
  </si>
  <si>
    <t>000 0409 0000000 540 000</t>
  </si>
  <si>
    <t>000 0412 0000000 244 000</t>
  </si>
  <si>
    <t>000 0412 0000000 530 000</t>
  </si>
  <si>
    <t>000 0412 0000000 540 000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</si>
  <si>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</si>
  <si>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000 0412 0000000 621 000</t>
  </si>
  <si>
    <t>Субсидии автономным учреждениям на иные цели</t>
  </si>
  <si>
    <t>000 0412 0000000 622 000</t>
  </si>
  <si>
    <t>000 0000 0000000 621 000</t>
  </si>
  <si>
    <t>000 0000 0000000 622 000</t>
  </si>
  <si>
    <t>Бюджетные инвестиции на приобретение объектов недвижимого имущества в государственную (муниципальную собственность)</t>
  </si>
  <si>
    <t>000 0501 0000000 412 000</t>
  </si>
  <si>
    <t>000 0502 0000000 540 000</t>
  </si>
  <si>
    <t>000 0503 0000000 540 000</t>
  </si>
  <si>
    <t>000 0000 0000000 412 000</t>
  </si>
  <si>
    <t>000 0605 0000000 244 000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</si>
  <si>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услуг, (выполнение работ)</t>
  </si>
  <si>
    <t>000 0701 0000000 611 000</t>
  </si>
  <si>
    <t>Субсидии бюджетным учреждениям на иные цели</t>
  </si>
  <si>
    <t>000 0701 0000000 612 000</t>
  </si>
  <si>
    <t>000 0701 0000000 621 000</t>
  </si>
  <si>
    <t>000 0701 0000000 622 000</t>
  </si>
  <si>
    <t>Бюджетные инвестиции в объекты капитального строительства государственной (муниципальной собственности)</t>
  </si>
  <si>
    <t>000 0702 0000000 414 000</t>
  </si>
  <si>
    <t>000 0702 0000000 611 000</t>
  </si>
  <si>
    <t>000 0702 0000000 612 000</t>
  </si>
  <si>
    <t>000 0702 0000000 621 000</t>
  </si>
  <si>
    <t>000 0702 0000000 622 000</t>
  </si>
  <si>
    <t>000 0707 0000000 244 000</t>
  </si>
  <si>
    <t>000 0707 0000000 611 000</t>
  </si>
  <si>
    <t>000 0707 0000000 612 000</t>
  </si>
  <si>
    <t>000 0709 0000000 111 000</t>
  </si>
  <si>
    <t>Иные выплаты персоналу государственных (муниципальных) учреждений</t>
  </si>
  <si>
    <t>000 0709 0000000 112 000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</si>
  <si>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</si>
  <si>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000 0709 0000000 119 000</t>
  </si>
  <si>
    <t>000 0709 0000000 121 000</t>
  </si>
  <si>
    <t>000 0709 0000000 129 000</t>
  </si>
  <si>
    <t>000 0709 0000000 242 000</t>
  </si>
  <si>
    <t>000 0709 0000000 244 000</t>
  </si>
  <si>
    <t>000 0709 0000000 852 000</t>
  </si>
  <si>
    <t>000 0700 0000000 111 000</t>
  </si>
  <si>
    <t>000 0700 0000000 112 000</t>
  </si>
  <si>
    <t>000 0700 0000000 119 000</t>
  </si>
  <si>
    <t>000 0700 0000000 121 000</t>
  </si>
  <si>
    <t>000 0700 0000000 129 000</t>
  </si>
  <si>
    <t>000 0700 0000000 242 000</t>
  </si>
  <si>
    <t>000 0700 0000000 244 000</t>
  </si>
  <si>
    <t>000 0700 0000000 414 000</t>
  </si>
  <si>
    <t>000 0700 0000000 611 000</t>
  </si>
  <si>
    <t>000 0700 0000000 612 000</t>
  </si>
  <si>
    <t>000 0700 0000000 621 000</t>
  </si>
  <si>
    <t>000 0700 0000000 622 000</t>
  </si>
  <si>
    <t>000 0700 0000000 852 000</t>
  </si>
  <si>
    <t>000 0801 0000000 611 000</t>
  </si>
  <si>
    <t>000 0801 0000000 612 000</t>
  </si>
  <si>
    <t>000 0801 0000000 621 000</t>
  </si>
  <si>
    <t>000 0801 0000000 622 000</t>
  </si>
  <si>
    <t>000 0802 0000000 611 000</t>
  </si>
  <si>
    <t>000 0802 0000000 612 000</t>
  </si>
  <si>
    <t>000 0804 0000000 111 000</t>
  </si>
  <si>
    <t>000 0804 0000000 112 000</t>
  </si>
  <si>
    <t>000 0804 0000000 119 000</t>
  </si>
  <si>
    <t>000 0804 0000000 121 000</t>
  </si>
  <si>
    <t>000 0804 0000000 129 000</t>
  </si>
  <si>
    <t>000 0804 0000000 122 000</t>
  </si>
  <si>
    <t>Иные выплаты персоналу государственных (муниципальных) органов, за исключением фонда оплаты труда</t>
  </si>
  <si>
    <t>000 0804 0000000 242 000</t>
  </si>
  <si>
    <t>000 0804 0000000 244 000</t>
  </si>
  <si>
    <t>000 0804 0000000 852 000</t>
  </si>
  <si>
    <t>000 0800 0000000 111 000</t>
  </si>
  <si>
    <t>000 0800 0000000 112 000</t>
  </si>
  <si>
    <t>000 0800 0000000 119 000</t>
  </si>
  <si>
    <t>000 0800 0000000 121 000</t>
  </si>
  <si>
    <t>000 0800 0000000 122 000</t>
  </si>
  <si>
    <t>000 0800 0000000 129 000</t>
  </si>
  <si>
    <t>000 0800 0000000 242 000</t>
  </si>
  <si>
    <t>000 0800 0000000 244 000</t>
  </si>
  <si>
    <t>000 0800 0000000 611 000</t>
  </si>
  <si>
    <t>000 0800 0000000 612 000</t>
  </si>
  <si>
    <t>000 0800 0000000 621 000</t>
  </si>
  <si>
    <t>000 0800 0000000 622 000</t>
  </si>
  <si>
    <t>000 0800 0000000 852 000</t>
  </si>
  <si>
    <t>000 0909 0000000 244 000</t>
  </si>
  <si>
    <t xml:space="preserve">Иные пенсии, социальные доплаты к пенсии </t>
  </si>
  <si>
    <t>000 1001 0000000 312 000</t>
  </si>
  <si>
    <t>Пособия, компенсации и иные социальные выплаты гражданам, кроме публичных нормативных обязательств</t>
  </si>
  <si>
    <t>000 1003 0000000 321 000</t>
  </si>
  <si>
    <t>Субсидии гражданам на приобретение жилья</t>
  </si>
  <si>
    <t>000 1003 0000000 322 000</t>
  </si>
  <si>
    <t>Пособия, компенсации,меры социальной поддержки по публичным нормативным обязательствам</t>
  </si>
  <si>
    <t>000 1004 0000000 313 000</t>
  </si>
  <si>
    <t>Приобретение товаров, работ, услуг в пользу граждан в целях их социального обеспечения</t>
  </si>
  <si>
    <t>000 1004 0000000 323 000</t>
  </si>
  <si>
    <t>Иные социальные выплаты</t>
  </si>
  <si>
    <t>000 1004 0000000 360 000</t>
  </si>
  <si>
    <t>000 1000 0000000 312 000</t>
  </si>
  <si>
    <t>000 1000 0000000 313 000</t>
  </si>
  <si>
    <t>000 1000 0000000 321 000</t>
  </si>
  <si>
    <t>000 1000 0000000 322 000</t>
  </si>
  <si>
    <t>000 1000 0000000 323 000</t>
  </si>
  <si>
    <t>000 1000 0000000 360 000</t>
  </si>
  <si>
    <t>000 1101 0000000 244 000</t>
  </si>
  <si>
    <t>000 1101 0000000 621 000</t>
  </si>
  <si>
    <t>000 1102 0000000 244 000</t>
  </si>
  <si>
    <t>000 1105 0000000 121 000</t>
  </si>
  <si>
    <t>000 1105 0000000 122 000</t>
  </si>
  <si>
    <t>000 1105 0000000 129 000</t>
  </si>
  <si>
    <t>000 1105 0000000 244 000</t>
  </si>
  <si>
    <t>000 1105 0000000 852 000</t>
  </si>
  <si>
    <t>Субсидии юридическим лицам, (кроме некоммерческих организаций), индивидуальным предпринимателям, физическим лицам-производителям товаров, работ, услуг</t>
  </si>
  <si>
    <t>000 1202 0000000 810 000</t>
  </si>
  <si>
    <t xml:space="preserve">Дотации на выравнивание бюджетной обеспеченности </t>
  </si>
  <si>
    <t>000 1401 0000000 511 000</t>
  </si>
  <si>
    <t>000 0304 0000000 120 000</t>
  </si>
  <si>
    <t>000 0304 0000000 121 000</t>
  </si>
  <si>
    <t>000 0304 0000000 129 000</t>
  </si>
  <si>
    <t>000 0304 0000000 244 000</t>
  </si>
  <si>
    <t>000 0304 0000000 530 000</t>
  </si>
  <si>
    <t>000 0309 0000000 110 000</t>
  </si>
  <si>
    <t>000 0309 0000000 111 000</t>
  </si>
  <si>
    <t>000 0309 0000000 112 000</t>
  </si>
  <si>
    <t>000 0309 0000000 119 000</t>
  </si>
  <si>
    <t>000 0309 0000000 242 000</t>
  </si>
  <si>
    <t>000 0309 0000000 244 000</t>
  </si>
  <si>
    <t>000 1100 0000000 121 000</t>
  </si>
  <si>
    <t>000 1100 0000000 122 000</t>
  </si>
  <si>
    <t>000 1100 0000000 129 000</t>
  </si>
  <si>
    <t>000 1100 0000000 244 000</t>
  </si>
  <si>
    <t>000 1100 0000000 621 000</t>
  </si>
  <si>
    <t>000 1100 0000000 852 000</t>
  </si>
  <si>
    <t>000 0102 0000000 120 000</t>
  </si>
  <si>
    <t>000 0102 0000000 121 000</t>
  </si>
  <si>
    <t>000 0102 0000000 129 000</t>
  </si>
  <si>
    <t>000 0103 0000000 120 000</t>
  </si>
  <si>
    <t>000 0103 0000000 121 000</t>
  </si>
  <si>
    <t>000 0103 0000000 129 000</t>
  </si>
  <si>
    <t>000 0103 0000000 242 000</t>
  </si>
  <si>
    <t>000 0103 0000000 244 000</t>
  </si>
  <si>
    <t>000 0104 0000000 120 000</t>
  </si>
  <si>
    <t>000 0104 0000000 121 000</t>
  </si>
  <si>
    <t>000 0104 0000000 122 000</t>
  </si>
  <si>
    <t>000 0104 0000000 129 000</t>
  </si>
  <si>
    <t>000 0104 0000000 242 000</t>
  </si>
  <si>
    <t>000 0104 0000000 244 000</t>
  </si>
  <si>
    <t>000 0104 0000000 852 000</t>
  </si>
  <si>
    <t>000 0106 0000000 120 000</t>
  </si>
  <si>
    <t>000 0106 0000000 121 000</t>
  </si>
  <si>
    <t>000 0106 0000000 122 000</t>
  </si>
  <si>
    <t>000 0106 0000000 129 000</t>
  </si>
  <si>
    <t>000 0106 0000000 242 000</t>
  </si>
  <si>
    <t>000 0106 0000000 244 000</t>
  </si>
  <si>
    <t>000 0106 0000000 852 000</t>
  </si>
  <si>
    <t>000 0107 0000000 244 000</t>
  </si>
  <si>
    <t>000 0111 0000000 870 000</t>
  </si>
  <si>
    <t>000 0113 0000000 120 000</t>
  </si>
  <si>
    <t>000 0113 0000000 121 000</t>
  </si>
  <si>
    <t>000 0113 0000000 129 000</t>
  </si>
  <si>
    <t>000 0113 0000000 110 000</t>
  </si>
  <si>
    <t>000 0113 0000000 111 000</t>
  </si>
  <si>
    <t>000 0113 0000000 112 000</t>
  </si>
  <si>
    <t>000 0113 0000000 119 000</t>
  </si>
  <si>
    <t>000 0113 0000000 242 000</t>
  </si>
  <si>
    <t>000 0113 0000000 244 000</t>
  </si>
  <si>
    <t>000 0113 0000000 852 000</t>
  </si>
  <si>
    <t>000 0203 0000000 000 000</t>
  </si>
  <si>
    <t>000 0203 0000000 530 000</t>
  </si>
  <si>
    <t>000 0304 0000000 122 000</t>
  </si>
  <si>
    <t>консолидированный бюджет</t>
  </si>
  <si>
    <t>000 0203 0000000 121 000</t>
  </si>
  <si>
    <t>000 0203 0000000 129 000</t>
  </si>
  <si>
    <t>000 0203 0000000 244 000</t>
  </si>
  <si>
    <t>000 0310 0000000 244 000</t>
  </si>
  <si>
    <t>000 0501 0000000 244 000</t>
  </si>
  <si>
    <t>000 0502 0000000 244 000</t>
  </si>
  <si>
    <t>000 0503 0000000 244 000</t>
  </si>
  <si>
    <t>000 0500 0000000 244 000</t>
  </si>
  <si>
    <t>000 0500 0000000 412 000</t>
  </si>
  <si>
    <t>000 0801 0000000 244 000</t>
  </si>
  <si>
    <t>000 0412 0000000 242 000</t>
  </si>
  <si>
    <t>000 0707 0000000 622 000</t>
  </si>
  <si>
    <t>Уплата иных платежей</t>
  </si>
  <si>
    <t>000 0804 0000000 853 000</t>
  </si>
  <si>
    <t>000 0800 0000000 853 000</t>
  </si>
  <si>
    <t>000 0106 0000000 853 000</t>
  </si>
  <si>
    <t>000 0000 0000000 853 000</t>
  </si>
  <si>
    <t xml:space="preserve">Субсидии на осуществление капитальных вложений в объекты капитального строительства государственной (муниципальной )собственности государственным (муниципальным) унитарным предприятиям </t>
  </si>
  <si>
    <t>000 0500 0000000 466 000</t>
  </si>
  <si>
    <t>000 0104 0000000 853 000</t>
  </si>
  <si>
    <t>000 0304 0000000 242 000</t>
  </si>
  <si>
    <t>000 0412 0000000 414 000</t>
  </si>
  <si>
    <t>000 0000 0000000 414 000</t>
  </si>
  <si>
    <t>000 0909 0000000 412 000</t>
  </si>
  <si>
    <t>000 1101 0000000 622 000</t>
  </si>
  <si>
    <t>000 1100 0000000 622 000</t>
  </si>
  <si>
    <t>000 0309 0000000 810 000</t>
  </si>
  <si>
    <t>000 0113 0000000 853 000</t>
  </si>
  <si>
    <t>000 0701 0000000 414 000</t>
  </si>
  <si>
    <t>000 0103 0000000 853 000</t>
  </si>
  <si>
    <t>000 0801 0000000 111 000</t>
  </si>
  <si>
    <t>000 0801 0000000 119 000</t>
  </si>
  <si>
    <t>000 0408 0000000 244 000</t>
  </si>
  <si>
    <t>000 0709 0000000 122 000</t>
  </si>
  <si>
    <t>000 0700 0000000 122 000</t>
  </si>
  <si>
    <t>Премии и гранты</t>
  </si>
  <si>
    <t>000 0801 0000000 350 000</t>
  </si>
  <si>
    <t>000 0800 0000000 350 000</t>
  </si>
  <si>
    <t>Субсидии некоммерческим организациям</t>
  </si>
  <si>
    <t>000 1000 0000000 630 000</t>
  </si>
  <si>
    <t>000 0310 0000000 540 000</t>
  </si>
  <si>
    <t>000 1403 0000000 540 251</t>
  </si>
  <si>
    <t>000 1003 0000000 540 000</t>
  </si>
  <si>
    <t>000 1000 0000000 540 000</t>
  </si>
  <si>
    <t>000 0709 0000000 853 000</t>
  </si>
  <si>
    <t>000 0709 0000000 350 000</t>
  </si>
  <si>
    <t>000 0700 0000000 853 000</t>
  </si>
  <si>
    <t>000 0700 0000000 350 000</t>
  </si>
  <si>
    <t>000 1105 0000000 242 000</t>
  </si>
  <si>
    <t>000 1100 0000000 242 000</t>
  </si>
  <si>
    <t>000 0501 0000000 224 000</t>
  </si>
  <si>
    <t>000 0500 0000000 224 000</t>
  </si>
  <si>
    <t>Иные выплаты населению</t>
  </si>
  <si>
    <t>000 0309 0000000 360 000</t>
  </si>
  <si>
    <t>000 0000 0000000 360 000</t>
  </si>
  <si>
    <t>000 1105 0000000 853 000</t>
  </si>
  <si>
    <t>000 1100 0000000 853 000</t>
  </si>
  <si>
    <t>000 0113 0000000 122 000</t>
  </si>
  <si>
    <t>000 0102 0000000 122 000</t>
  </si>
  <si>
    <t>000 0314 0000000 244 000</t>
  </si>
  <si>
    <t>000 0412 0000000 120 000</t>
  </si>
  <si>
    <t>000 0412 0000000 121 000</t>
  </si>
  <si>
    <t>000 0412 0000000 129 000</t>
  </si>
  <si>
    <t>Отклонение по 2017 году</t>
  </si>
  <si>
    <t>Фонд оплаты труда муниципальных органов</t>
  </si>
  <si>
    <t>000 0405 0000000 811 000</t>
  </si>
  <si>
    <t>000 0408 0000000 811 000</t>
  </si>
  <si>
    <t>000 0412 0000000 811 000</t>
  </si>
  <si>
    <t>Дополнительное образование детей</t>
  </si>
  <si>
    <t>000 0703 0000000 000 000</t>
  </si>
  <si>
    <t>000 0703 0000000 611 000</t>
  </si>
  <si>
    <t>000 0703 0000000 612 000</t>
  </si>
  <si>
    <t>000 0703 0000000 621 000</t>
  </si>
  <si>
    <t>000 0703 0000000 622 000</t>
  </si>
  <si>
    <t>000 0310 0000000 111 000</t>
  </si>
  <si>
    <t>000 0310 0000000 119 000</t>
  </si>
  <si>
    <t>000 0409 0000000 811 000</t>
  </si>
  <si>
    <t>Субсидии на возмещение недополученных доходов и возмещение фактически понесенных затрат в связи с производством товаров, выполнением работ, оказанием услуг</t>
  </si>
  <si>
    <t>000 0502 0000000 414 000</t>
  </si>
  <si>
    <t>000 0500 0000000 811 000</t>
  </si>
  <si>
    <t>000 0502 0000000 811 000</t>
  </si>
  <si>
    <t>000 0503 0000000 811 000</t>
  </si>
  <si>
    <t>Стипендии</t>
  </si>
  <si>
    <t>000 0709 0000000 340 000</t>
  </si>
  <si>
    <t>000 0700 0000000 340 000</t>
  </si>
  <si>
    <t>000 0503 0000000 243 000</t>
  </si>
  <si>
    <t>000 1003 0000000 634 000</t>
  </si>
  <si>
    <t>000 1003 0000000 323 000</t>
  </si>
  <si>
    <t>Исполнение судебных актов Российской Федерации и мировых соглашений по возмещению причиненного вреда</t>
  </si>
  <si>
    <t>000 0104 0000000 831 000</t>
  </si>
  <si>
    <t>000 0000 0000000 831 000</t>
  </si>
  <si>
    <t>Закупка товаров, работ и услуг в целях капитального ремонта государственного (муниципального)имущества</t>
  </si>
  <si>
    <t>000 0500 0000000 243 000</t>
  </si>
  <si>
    <t>000 0310 0000000 360 000</t>
  </si>
  <si>
    <t>000 0409 0000000 831 000</t>
  </si>
  <si>
    <t>Судебная система</t>
  </si>
  <si>
    <t>000 0105 0000000 000 000</t>
  </si>
  <si>
    <t>000 0105 0000000 244 000</t>
  </si>
  <si>
    <t>Исполнитель Баджурак Г.Н. (835359)21799</t>
  </si>
  <si>
    <t>Уплата налога на имущество организаций и земельного налога</t>
  </si>
  <si>
    <t>000 0104 0000000 851 000</t>
  </si>
  <si>
    <t>000 0000 0000000 851 000</t>
  </si>
  <si>
    <t>000 0501 0000000 851 000</t>
  </si>
  <si>
    <t>000 0500 0000000 851 000</t>
  </si>
  <si>
    <t>000 0113 0000000 851 000</t>
  </si>
  <si>
    <t>000 0503 0000000 851 000</t>
  </si>
  <si>
    <t>000 0801 0000000 851 000</t>
  </si>
  <si>
    <t>000 0800 0000000 851 000</t>
  </si>
  <si>
    <t>Справки об испонении бюджета по расходам консолидированного бюджета на 1 июля  2018 года</t>
  </si>
  <si>
    <t>Исполнено  на 01.07.2018 года</t>
  </si>
  <si>
    <t>Исполнено  на 01.07.2017 года</t>
  </si>
  <si>
    <t>Справки об испонении бюджета по расходам районного бюджета на                                             1 июля  2018 года</t>
  </si>
  <si>
    <t>000 0709 0000000 851 000</t>
  </si>
  <si>
    <t>000 0700 0000000 851 000</t>
  </si>
  <si>
    <t>000 0804 0000000 851 000</t>
  </si>
  <si>
    <t>000 1105 0000000 851 000</t>
  </si>
  <si>
    <t>000 1100 0000000 851 000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</si>
</sst>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00"/>
    <numFmt numFmtId="166" formatCode="0.00000000"/>
    <numFmt numFmtId="167" formatCode="0.000000"/>
    <numFmt numFmtId="168" formatCode="0.00000"/>
    <numFmt numFmtId="169" formatCode="0.0000"/>
    <numFmt numFmtId="170" formatCode="0.000"/>
    <numFmt numFmtId="171" formatCode="&quot;Да&quot;;&quot;Да&quot;;&quot;Нет&quot;"/>
    <numFmt numFmtId="172" formatCode="&quot;Истина&quot;;&quot;Истина&quot;;&quot;Ложь&quot;"/>
    <numFmt numFmtId="173" formatCode="&quot;Вкл&quot;;&quot;Вкл&quot;;&quot;Выкл&quot;"/>
    <numFmt numFmtId="174" formatCode="[$€-2]\ ###,000_);[Red]\([$€-2]\ ###,000\)"/>
    <numFmt numFmtId="175" formatCode="#,##0.000"/>
  </numFmts>
  <fonts count="43">
    <font>
      <sz val="10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Border="1" applyAlignment="1">
      <alignment/>
    </xf>
    <xf numFmtId="164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1" fontId="2" fillId="0" borderId="0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0" fontId="2" fillId="0" borderId="10" xfId="0" applyFont="1" applyBorder="1" applyAlignment="1">
      <alignment wrapText="1"/>
    </xf>
    <xf numFmtId="1" fontId="2" fillId="0" borderId="10" xfId="0" applyNumberFormat="1" applyFont="1" applyBorder="1" applyAlignment="1">
      <alignment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0" xfId="0" applyBorder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wrapText="1"/>
    </xf>
    <xf numFmtId="164" fontId="0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1" fontId="2" fillId="0" borderId="10" xfId="0" applyNumberFormat="1" applyFont="1" applyBorder="1" applyAlignment="1">
      <alignment vertical="top" wrapText="1"/>
    </xf>
    <xf numFmtId="2" fontId="7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7"/>
  <sheetViews>
    <sheetView tabSelected="1" zoomScalePageLayoutView="0" workbookViewId="0" topLeftCell="A1">
      <selection activeCell="D324" sqref="D324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3.25390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427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428</v>
      </c>
      <c r="F5" s="19" t="s">
        <v>429</v>
      </c>
      <c r="G5" s="44" t="s">
        <v>382</v>
      </c>
      <c r="H5" s="45"/>
    </row>
    <row r="6" spans="1:8" s="7" customFormat="1" ht="38.25">
      <c r="A6" s="8"/>
      <c r="B6" s="16"/>
      <c r="C6" s="38" t="s">
        <v>318</v>
      </c>
      <c r="D6" s="38" t="s">
        <v>318</v>
      </c>
      <c r="E6" s="38" t="s">
        <v>318</v>
      </c>
      <c r="F6" s="38" t="s">
        <v>318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C8+C77+C81+C119+C158+C178+C181+C235+C277+C280+C299+C325+C328</f>
        <v>406741261.26</v>
      </c>
      <c r="D7" s="29">
        <f>D8+D77+D81+D119+D158+D178+D181+D235+D277+D280+D299+D325+D328</f>
        <v>446880772.12</v>
      </c>
      <c r="E7" s="29">
        <f>E8+E77+E81+E119+E158+E178+E181+E235+E277+E280+E299+E325+E328</f>
        <v>231754207.25999996</v>
      </c>
      <c r="F7" s="29">
        <f>F8+F77+F81+F119+F158+F178+F181+F235+F277+F280+F299+F325+F328</f>
        <v>208544144.29</v>
      </c>
      <c r="G7" s="28">
        <f>E7/D7*100</f>
        <v>51.8604114830359</v>
      </c>
      <c r="H7" s="33">
        <f>D7-E7</f>
        <v>215126564.86000004</v>
      </c>
    </row>
    <row r="8" spans="1:8" s="7" customFormat="1" ht="12.75">
      <c r="A8" s="8" t="s">
        <v>9</v>
      </c>
      <c r="B8" s="1" t="s">
        <v>10</v>
      </c>
      <c r="C8" s="29">
        <f>C9+C17+C18+C19+C13+C22+C24+C23</f>
        <v>68084128.89</v>
      </c>
      <c r="D8" s="29">
        <f>D9+D17+D18+D19+D13+D22+D24+D23+D20+D21</f>
        <v>71410761.49</v>
      </c>
      <c r="E8" s="29">
        <f>E9+E17+E18+E19+E13+E22+E24+E23+E20+E21</f>
        <v>29093004.419999998</v>
      </c>
      <c r="F8" s="29">
        <f>F9+F17+F18+F19+F13+F22+F24+F23+F20</f>
        <v>26183877.960000005</v>
      </c>
      <c r="G8" s="28">
        <f aca="true" t="shared" si="0" ref="G8:G84">E8/D8*100</f>
        <v>40.74036435541167</v>
      </c>
      <c r="H8" s="33">
        <f aca="true" t="shared" si="1" ref="H8:H84">D8-E8</f>
        <v>42317757.06999999</v>
      </c>
    </row>
    <row r="9" spans="1:8" s="7" customFormat="1" ht="25.5">
      <c r="A9" s="17" t="s">
        <v>126</v>
      </c>
      <c r="B9" s="3" t="s">
        <v>127</v>
      </c>
      <c r="C9" s="35">
        <f>C10+C11+C12</f>
        <v>37666564</v>
      </c>
      <c r="D9" s="35">
        <f>D10+D11+D12</f>
        <v>40130473.05</v>
      </c>
      <c r="E9" s="35">
        <f>E10+E11+E12</f>
        <v>19171505.380000003</v>
      </c>
      <c r="F9" s="35">
        <f>F10+F11+F12</f>
        <v>16898966.42</v>
      </c>
      <c r="G9" s="27">
        <f t="shared" si="0"/>
        <v>47.772936431906835</v>
      </c>
      <c r="H9" s="30">
        <f t="shared" si="1"/>
        <v>20958967.669999994</v>
      </c>
    </row>
    <row r="10" spans="1:8" s="7" customFormat="1" ht="12.75">
      <c r="A10" s="3" t="s">
        <v>113</v>
      </c>
      <c r="B10" s="3" t="s">
        <v>112</v>
      </c>
      <c r="C10" s="35">
        <f>C27+C32+C39+C52+C65</f>
        <v>28882524</v>
      </c>
      <c r="D10" s="35">
        <f>D27+D32+D39+D52+D65</f>
        <v>30784525.47</v>
      </c>
      <c r="E10" s="35">
        <f>E27+E32+E39+E52+E65</f>
        <v>14894668.33</v>
      </c>
      <c r="F10" s="35">
        <f>F27+F32+F39+F52+F65</f>
        <v>12875344.98</v>
      </c>
      <c r="G10" s="27">
        <f t="shared" si="0"/>
        <v>48.38362164950403</v>
      </c>
      <c r="H10" s="30">
        <f t="shared" si="1"/>
        <v>15889857.139999999</v>
      </c>
    </row>
    <row r="11" spans="1:8" s="7" customFormat="1" ht="12.75">
      <c r="A11" s="3" t="s">
        <v>115</v>
      </c>
      <c r="B11" s="3" t="s">
        <v>114</v>
      </c>
      <c r="C11" s="35">
        <f>C29+C33+C41+C54+C67</f>
        <v>8708977</v>
      </c>
      <c r="D11" s="35">
        <f>D29+D33+D41+D54+D67</f>
        <v>9254059.15</v>
      </c>
      <c r="E11" s="35">
        <f>E29+E33+E41+E54+E67</f>
        <v>4253406.680000001</v>
      </c>
      <c r="F11" s="35">
        <f>F29+F33+F41+F54+F67</f>
        <v>3975181.44</v>
      </c>
      <c r="G11" s="27">
        <f t="shared" si="0"/>
        <v>45.96260528548708</v>
      </c>
      <c r="H11" s="30">
        <f t="shared" si="1"/>
        <v>5000652.47</v>
      </c>
    </row>
    <row r="12" spans="1:8" s="7" customFormat="1" ht="12.75">
      <c r="A12" s="5" t="s">
        <v>116</v>
      </c>
      <c r="B12" s="3" t="s">
        <v>117</v>
      </c>
      <c r="C12" s="35">
        <f>C40+C53+C66</f>
        <v>75063</v>
      </c>
      <c r="D12" s="35">
        <f>D40+D53+D66</f>
        <v>91888.43</v>
      </c>
      <c r="E12" s="35">
        <f>E40+E53+E66</f>
        <v>23430.37</v>
      </c>
      <c r="F12" s="35">
        <f>F40+F53+F66+F28</f>
        <v>48440</v>
      </c>
      <c r="G12" s="27">
        <f t="shared" si="0"/>
        <v>25.498716214870576</v>
      </c>
      <c r="H12" s="30">
        <f t="shared" si="1"/>
        <v>68458.06</v>
      </c>
    </row>
    <row r="13" spans="1:8" s="7" customFormat="1" ht="25.5">
      <c r="A13" s="17" t="s">
        <v>130</v>
      </c>
      <c r="B13" s="3" t="s">
        <v>137</v>
      </c>
      <c r="C13" s="35">
        <f>C14+C15+C16</f>
        <v>7239000</v>
      </c>
      <c r="D13" s="35">
        <f>D14+D15+D16</f>
        <v>7846600</v>
      </c>
      <c r="E13" s="35">
        <f>E14+E15+E16</f>
        <v>3327100.2399999998</v>
      </c>
      <c r="F13" s="35">
        <f>F14+F15+F16</f>
        <v>3044009.03</v>
      </c>
      <c r="G13" s="27">
        <f>E13/D13*100</f>
        <v>42.40180766191726</v>
      </c>
      <c r="H13" s="30">
        <f>D13-E13</f>
        <v>4519499.76</v>
      </c>
    </row>
    <row r="14" spans="1:8" s="7" customFormat="1" ht="12.75">
      <c r="A14" s="3" t="s">
        <v>131</v>
      </c>
      <c r="B14" s="3" t="s">
        <v>134</v>
      </c>
      <c r="C14" s="35">
        <f aca="true" t="shared" si="2" ref="C14:D16">C69</f>
        <v>5557000</v>
      </c>
      <c r="D14" s="35">
        <f t="shared" si="2"/>
        <v>6024100</v>
      </c>
      <c r="E14" s="35">
        <f aca="true" t="shared" si="3" ref="E14:F16">E69</f>
        <v>2582979.42</v>
      </c>
      <c r="F14" s="35">
        <f t="shared" si="3"/>
        <v>2343240.8</v>
      </c>
      <c r="G14" s="27">
        <f>E14/D14*100</f>
        <v>42.87743264554041</v>
      </c>
      <c r="H14" s="30">
        <f>D14-E14</f>
        <v>3441120.58</v>
      </c>
    </row>
    <row r="15" spans="1:8" s="7" customFormat="1" ht="12.75">
      <c r="A15" s="5" t="s">
        <v>132</v>
      </c>
      <c r="B15" s="3" t="s">
        <v>135</v>
      </c>
      <c r="C15" s="35">
        <f t="shared" si="2"/>
        <v>2000</v>
      </c>
      <c r="D15" s="35">
        <f t="shared" si="2"/>
        <v>2000</v>
      </c>
      <c r="E15" s="35">
        <f t="shared" si="3"/>
        <v>200</v>
      </c>
      <c r="F15" s="35">
        <f t="shared" si="3"/>
        <v>200</v>
      </c>
      <c r="G15" s="27">
        <f>E15/D15*100</f>
        <v>10</v>
      </c>
      <c r="H15" s="30">
        <f>D15-E15</f>
        <v>1800</v>
      </c>
    </row>
    <row r="16" spans="1:8" s="7" customFormat="1" ht="25.5">
      <c r="A16" s="17" t="s">
        <v>133</v>
      </c>
      <c r="B16" s="3" t="s">
        <v>136</v>
      </c>
      <c r="C16" s="35">
        <f t="shared" si="2"/>
        <v>1680000</v>
      </c>
      <c r="D16" s="35">
        <f t="shared" si="2"/>
        <v>1820500</v>
      </c>
      <c r="E16" s="35">
        <f t="shared" si="3"/>
        <v>743920.82</v>
      </c>
      <c r="F16" s="35">
        <f t="shared" si="3"/>
        <v>700568.23</v>
      </c>
      <c r="G16" s="27">
        <f>E16/D16*100</f>
        <v>40.86354408129635</v>
      </c>
      <c r="H16" s="30">
        <f>D16-E16</f>
        <v>1076579.1800000002</v>
      </c>
    </row>
    <row r="17" spans="1:8" s="7" customFormat="1" ht="23.25" customHeight="1">
      <c r="A17" s="13" t="s">
        <v>118</v>
      </c>
      <c r="B17" s="3" t="s">
        <v>119</v>
      </c>
      <c r="C17" s="35">
        <f>C34+C42+C55+C72</f>
        <v>2983844</v>
      </c>
      <c r="D17" s="35">
        <f>D34+D42+D55+D72</f>
        <v>3278544.75</v>
      </c>
      <c r="E17" s="35">
        <f>E34+E42+E55+E72</f>
        <v>1190399.21</v>
      </c>
      <c r="F17" s="35">
        <f>F34+F42+F55+F72</f>
        <v>1173473.53</v>
      </c>
      <c r="G17" s="27">
        <f t="shared" si="0"/>
        <v>36.3087680898667</v>
      </c>
      <c r="H17" s="30">
        <f t="shared" si="1"/>
        <v>2088145.54</v>
      </c>
    </row>
    <row r="18" spans="1:8" s="7" customFormat="1" ht="25.5">
      <c r="A18" s="13" t="s">
        <v>120</v>
      </c>
      <c r="B18" s="3" t="s">
        <v>121</v>
      </c>
      <c r="C18" s="35">
        <f>C35+C43+C56+C73+C60+C49</f>
        <v>13579780.09</v>
      </c>
      <c r="D18" s="35">
        <f>D35+D43+D56+D73+D60+D49</f>
        <v>15281049.26</v>
      </c>
      <c r="E18" s="35">
        <f>E35+E43+E56+E73+E60+E49</f>
        <v>5129595.3</v>
      </c>
      <c r="F18" s="35">
        <f>F35+F43+F56+F73+F60+F49</f>
        <v>5030108.74</v>
      </c>
      <c r="G18" s="27">
        <f t="shared" si="0"/>
        <v>33.568344769539735</v>
      </c>
      <c r="H18" s="30">
        <f t="shared" si="1"/>
        <v>10151453.96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38.25">
      <c r="A20" s="13" t="s">
        <v>407</v>
      </c>
      <c r="B20" s="3" t="s">
        <v>409</v>
      </c>
      <c r="C20" s="35"/>
      <c r="D20" s="35">
        <f>D44</f>
        <v>2000</v>
      </c>
      <c r="E20" s="35">
        <f>E44</f>
        <v>2000</v>
      </c>
      <c r="F20" s="35"/>
      <c r="G20" s="27"/>
      <c r="H20" s="30"/>
    </row>
    <row r="21" spans="1:8" s="7" customFormat="1" ht="25.5">
      <c r="A21" s="13" t="s">
        <v>418</v>
      </c>
      <c r="B21" s="3" t="s">
        <v>420</v>
      </c>
      <c r="C21" s="35"/>
      <c r="D21" s="35">
        <f>D45+D74</f>
        <v>633195</v>
      </c>
      <c r="E21" s="35">
        <f>E45+E74</f>
        <v>216057.72</v>
      </c>
      <c r="F21" s="35"/>
      <c r="G21" s="27"/>
      <c r="H21" s="30"/>
    </row>
    <row r="22" spans="1:8" s="7" customFormat="1" ht="12.75">
      <c r="A22" s="5" t="s">
        <v>124</v>
      </c>
      <c r="B22" s="3" t="s">
        <v>125</v>
      </c>
      <c r="C22" s="35">
        <f>C36+C46+C57+C75</f>
        <v>297000</v>
      </c>
      <c r="D22" s="35">
        <f>D36+D46+D57+D75</f>
        <v>216263</v>
      </c>
      <c r="E22" s="35">
        <f>E36+E46+E57+E75</f>
        <v>800.74</v>
      </c>
      <c r="F22" s="35">
        <f>F36+F46+F57+F75</f>
        <v>0</v>
      </c>
      <c r="G22" s="27">
        <f t="shared" si="0"/>
        <v>0.37026213453064094</v>
      </c>
      <c r="H22" s="30">
        <f t="shared" si="1"/>
        <v>215462.26</v>
      </c>
    </row>
    <row r="23" spans="1:8" s="7" customFormat="1" ht="12.75">
      <c r="A23" s="3" t="s">
        <v>331</v>
      </c>
      <c r="B23" s="3" t="s">
        <v>335</v>
      </c>
      <c r="C23" s="35">
        <f>C58+C47+C76</f>
        <v>263040.8</v>
      </c>
      <c r="D23" s="35">
        <f>D58+D47+D76</f>
        <v>182040.8</v>
      </c>
      <c r="E23" s="35">
        <f>E58+E47+E76</f>
        <v>55545.829999999994</v>
      </c>
      <c r="F23" s="35">
        <f>F58+F47+F76</f>
        <v>37320.24</v>
      </c>
      <c r="G23" s="27"/>
      <c r="H23" s="30"/>
    </row>
    <row r="24" spans="1:8" s="7" customFormat="1" ht="12.75">
      <c r="A24" s="3" t="s">
        <v>128</v>
      </c>
      <c r="B24" s="3" t="s">
        <v>129</v>
      </c>
      <c r="C24" s="34">
        <f>C61</f>
        <v>6054900</v>
      </c>
      <c r="D24" s="34">
        <f>D61</f>
        <v>3840595.63</v>
      </c>
      <c r="E24" s="35"/>
      <c r="F24" s="35"/>
      <c r="G24" s="27"/>
      <c r="H24" s="30"/>
    </row>
    <row r="25" spans="1:8" s="7" customFormat="1" ht="44.25" customHeight="1">
      <c r="A25" s="26" t="s">
        <v>11</v>
      </c>
      <c r="B25" s="23" t="s">
        <v>12</v>
      </c>
      <c r="C25" s="31">
        <f>C26</f>
        <v>6866176</v>
      </c>
      <c r="D25" s="31">
        <f>D26</f>
        <v>7281440.27</v>
      </c>
      <c r="E25" s="31">
        <f>E26</f>
        <v>3517454.1799999997</v>
      </c>
      <c r="F25" s="31">
        <f>F26</f>
        <v>3466943.14</v>
      </c>
      <c r="G25" s="28">
        <f t="shared" si="0"/>
        <v>48.30712125034021</v>
      </c>
      <c r="H25" s="33">
        <f t="shared" si="1"/>
        <v>3763986.09</v>
      </c>
    </row>
    <row r="26" spans="1:8" s="7" customFormat="1" ht="27.75" customHeight="1">
      <c r="A26" s="17" t="s">
        <v>126</v>
      </c>
      <c r="B26" s="3" t="s">
        <v>281</v>
      </c>
      <c r="C26" s="31">
        <f>C27+C29</f>
        <v>6866176</v>
      </c>
      <c r="D26" s="31">
        <f>D27+D29</f>
        <v>7281440.27</v>
      </c>
      <c r="E26" s="31">
        <f>E27+E29</f>
        <v>3517454.1799999997</v>
      </c>
      <c r="F26" s="31">
        <f>F27+F29+F28</f>
        <v>3466943.14</v>
      </c>
      <c r="G26" s="28"/>
      <c r="H26" s="33"/>
    </row>
    <row r="27" spans="1:8" s="7" customFormat="1" ht="12.75">
      <c r="A27" s="3" t="s">
        <v>113</v>
      </c>
      <c r="B27" s="3" t="s">
        <v>282</v>
      </c>
      <c r="C27" s="32">
        <v>5275698</v>
      </c>
      <c r="D27" s="32">
        <v>5582562.27</v>
      </c>
      <c r="E27" s="32">
        <v>2717758.05</v>
      </c>
      <c r="F27" s="41">
        <v>2681332.35</v>
      </c>
      <c r="G27" s="27">
        <f t="shared" si="0"/>
        <v>48.682986746155905</v>
      </c>
      <c r="H27" s="30">
        <f t="shared" si="1"/>
        <v>2864804.2199999997</v>
      </c>
    </row>
    <row r="28" spans="1:8" s="7" customFormat="1" ht="12.75">
      <c r="A28" s="5" t="s">
        <v>116</v>
      </c>
      <c r="B28" s="3" t="s">
        <v>377</v>
      </c>
      <c r="C28" s="32"/>
      <c r="D28" s="32"/>
      <c r="E28" s="32"/>
      <c r="F28" s="41"/>
      <c r="G28" s="27"/>
      <c r="H28" s="30"/>
    </row>
    <row r="29" spans="1:8" s="7" customFormat="1" ht="12.75">
      <c r="A29" s="3" t="s">
        <v>115</v>
      </c>
      <c r="B29" s="3" t="s">
        <v>283</v>
      </c>
      <c r="C29" s="32">
        <v>1590478</v>
      </c>
      <c r="D29" s="32">
        <v>1698878</v>
      </c>
      <c r="E29" s="30">
        <v>799696.13</v>
      </c>
      <c r="F29" s="30">
        <v>785610.79</v>
      </c>
      <c r="G29" s="27">
        <f t="shared" si="0"/>
        <v>47.07201635432327</v>
      </c>
      <c r="H29" s="30">
        <f t="shared" si="1"/>
        <v>899181.87</v>
      </c>
    </row>
    <row r="30" spans="1:8" s="7" customFormat="1" ht="63.75">
      <c r="A30" s="26" t="s">
        <v>13</v>
      </c>
      <c r="B30" s="23" t="s">
        <v>14</v>
      </c>
      <c r="C30" s="31">
        <f>C31+C34+C35+C36</f>
        <v>712000</v>
      </c>
      <c r="D30" s="31">
        <f>D31+D34+D35+D36</f>
        <v>712000</v>
      </c>
      <c r="E30" s="31">
        <f>E31+E34+E35+E36</f>
        <v>260333.34</v>
      </c>
      <c r="F30" s="31">
        <f>F31+F34+F35+F36</f>
        <v>310849.81</v>
      </c>
      <c r="G30" s="28">
        <f t="shared" si="0"/>
        <v>36.56367134831461</v>
      </c>
      <c r="H30" s="33">
        <f t="shared" si="1"/>
        <v>451666.66000000003</v>
      </c>
    </row>
    <row r="31" spans="1:8" s="7" customFormat="1" ht="25.5">
      <c r="A31" s="17" t="s">
        <v>126</v>
      </c>
      <c r="B31" s="3" t="s">
        <v>284</v>
      </c>
      <c r="C31" s="35">
        <f>C32+C33</f>
        <v>370600</v>
      </c>
      <c r="D31" s="35">
        <f>D32+D33</f>
        <v>370600</v>
      </c>
      <c r="E31" s="35">
        <f>E32+E33</f>
        <v>171249.34</v>
      </c>
      <c r="F31" s="35">
        <f>F32+F33</f>
        <v>183987.49</v>
      </c>
      <c r="G31" s="27">
        <f>E31/D31*100</f>
        <v>46.20867242309768</v>
      </c>
      <c r="H31" s="30">
        <f>D31-E31</f>
        <v>199350.66</v>
      </c>
    </row>
    <row r="32" spans="1:8" s="7" customFormat="1" ht="12.75">
      <c r="A32" s="3" t="s">
        <v>113</v>
      </c>
      <c r="B32" s="3" t="s">
        <v>285</v>
      </c>
      <c r="C32" s="32">
        <v>284600</v>
      </c>
      <c r="D32" s="32">
        <v>284600</v>
      </c>
      <c r="E32" s="32">
        <v>131527.9</v>
      </c>
      <c r="F32" s="41">
        <v>140673.58</v>
      </c>
      <c r="G32" s="27">
        <f t="shared" si="0"/>
        <v>46.21500351370344</v>
      </c>
      <c r="H32" s="30">
        <f t="shared" si="1"/>
        <v>153072.1</v>
      </c>
    </row>
    <row r="33" spans="1:8" s="7" customFormat="1" ht="12.75">
      <c r="A33" s="3" t="s">
        <v>115</v>
      </c>
      <c r="B33" s="3" t="s">
        <v>286</v>
      </c>
      <c r="C33" s="32">
        <v>86000</v>
      </c>
      <c r="D33" s="32">
        <v>86000</v>
      </c>
      <c r="E33" s="30">
        <v>39721.44</v>
      </c>
      <c r="F33" s="30">
        <v>43313.91</v>
      </c>
      <c r="G33" s="27">
        <f t="shared" si="0"/>
        <v>46.187720930232565</v>
      </c>
      <c r="H33" s="30">
        <f t="shared" si="1"/>
        <v>46278.56</v>
      </c>
    </row>
    <row r="34" spans="1:8" ht="25.5">
      <c r="A34" s="13" t="s">
        <v>118</v>
      </c>
      <c r="B34" s="3" t="s">
        <v>287</v>
      </c>
      <c r="C34" s="35">
        <v>29000</v>
      </c>
      <c r="D34" s="35">
        <v>29000</v>
      </c>
      <c r="E34" s="34">
        <v>9412.1</v>
      </c>
      <c r="F34" s="34">
        <v>11055.32</v>
      </c>
      <c r="G34" s="27">
        <f t="shared" si="0"/>
        <v>32.45551724137931</v>
      </c>
      <c r="H34" s="30">
        <f t="shared" si="1"/>
        <v>19587.9</v>
      </c>
    </row>
    <row r="35" spans="1:8" s="2" customFormat="1" ht="25.5">
      <c r="A35" s="13" t="s">
        <v>120</v>
      </c>
      <c r="B35" s="3" t="s">
        <v>288</v>
      </c>
      <c r="C35" s="32">
        <v>311400</v>
      </c>
      <c r="D35" s="32">
        <v>311400</v>
      </c>
      <c r="E35" s="34">
        <v>79671.9</v>
      </c>
      <c r="F35" s="34">
        <v>115807</v>
      </c>
      <c r="G35" s="27">
        <f t="shared" si="0"/>
        <v>25.58506743737957</v>
      </c>
      <c r="H35" s="30">
        <f t="shared" si="1"/>
        <v>231728.1</v>
      </c>
    </row>
    <row r="36" spans="1:8" ht="14.25" customHeight="1">
      <c r="A36" s="5" t="s">
        <v>331</v>
      </c>
      <c r="B36" s="3" t="s">
        <v>348</v>
      </c>
      <c r="C36" s="34">
        <v>1000</v>
      </c>
      <c r="D36" s="34">
        <v>1000</v>
      </c>
      <c r="E36" s="34">
        <v>0</v>
      </c>
      <c r="F36" s="34">
        <v>0</v>
      </c>
      <c r="G36" s="27">
        <f t="shared" si="0"/>
        <v>0</v>
      </c>
      <c r="H36" s="30">
        <f t="shared" si="1"/>
        <v>1000</v>
      </c>
    </row>
    <row r="37" spans="1:8" ht="63.75" customHeight="1">
      <c r="A37" s="26" t="s">
        <v>15</v>
      </c>
      <c r="B37" s="23" t="s">
        <v>16</v>
      </c>
      <c r="C37" s="31">
        <f>C38+C42+C43+C46+C47</f>
        <v>32999452.89</v>
      </c>
      <c r="D37" s="31">
        <f>D38+D42+D43+D46+D47+D44+D45</f>
        <v>36125211.83</v>
      </c>
      <c r="E37" s="31">
        <f>E38+E42+E43+E46+E47+E44+E45</f>
        <v>15564903.390000002</v>
      </c>
      <c r="F37" s="31">
        <f>F38+F42+F43+F46+F47</f>
        <v>13633099.74</v>
      </c>
      <c r="G37" s="28">
        <f t="shared" si="0"/>
        <v>43.08598510991764</v>
      </c>
      <c r="H37" s="33">
        <f t="shared" si="1"/>
        <v>20560308.439999998</v>
      </c>
    </row>
    <row r="38" spans="1:8" ht="25.5">
      <c r="A38" s="17" t="s">
        <v>126</v>
      </c>
      <c r="B38" s="3" t="s">
        <v>289</v>
      </c>
      <c r="C38" s="34">
        <f>C39+C41+C40</f>
        <v>23833674</v>
      </c>
      <c r="D38" s="34">
        <f>D39+D41+D40</f>
        <v>25858279.02</v>
      </c>
      <c r="E38" s="34">
        <f>E39+E41+E40</f>
        <v>12135444.5</v>
      </c>
      <c r="F38" s="34">
        <f>F39+F41+F40</f>
        <v>10332960.92</v>
      </c>
      <c r="G38" s="27">
        <f t="shared" si="0"/>
        <v>46.930596156897685</v>
      </c>
      <c r="H38" s="30">
        <f t="shared" si="1"/>
        <v>13722834.52</v>
      </c>
    </row>
    <row r="39" spans="1:8" ht="14.25" customHeight="1">
      <c r="A39" s="3" t="s">
        <v>113</v>
      </c>
      <c r="B39" s="3" t="s">
        <v>290</v>
      </c>
      <c r="C39" s="35">
        <v>18275223</v>
      </c>
      <c r="D39" s="35">
        <v>19865780.54</v>
      </c>
      <c r="E39" s="34">
        <v>9485066.34</v>
      </c>
      <c r="F39" s="34">
        <v>7843869.04</v>
      </c>
      <c r="G39" s="27">
        <f t="shared" si="0"/>
        <v>47.74575215356728</v>
      </c>
      <c r="H39" s="30">
        <f t="shared" si="1"/>
        <v>10380714.2</v>
      </c>
    </row>
    <row r="40" spans="1:8" ht="14.25" customHeight="1">
      <c r="A40" s="5" t="s">
        <v>116</v>
      </c>
      <c r="B40" s="3" t="s">
        <v>291</v>
      </c>
      <c r="C40" s="35">
        <v>55063</v>
      </c>
      <c r="D40" s="35">
        <v>54068.43</v>
      </c>
      <c r="E40" s="34">
        <v>0</v>
      </c>
      <c r="F40" s="34">
        <v>41095</v>
      </c>
      <c r="G40" s="27">
        <f t="shared" si="0"/>
        <v>0</v>
      </c>
      <c r="H40" s="30">
        <f t="shared" si="1"/>
        <v>54068.43</v>
      </c>
    </row>
    <row r="41" spans="1:8" ht="13.5" customHeight="1">
      <c r="A41" s="3" t="s">
        <v>115</v>
      </c>
      <c r="B41" s="3" t="s">
        <v>292</v>
      </c>
      <c r="C41" s="34">
        <v>5503388</v>
      </c>
      <c r="D41" s="34">
        <v>5938430.05</v>
      </c>
      <c r="E41" s="34">
        <v>2650378.16</v>
      </c>
      <c r="F41" s="34">
        <v>2447996.88</v>
      </c>
      <c r="G41" s="27">
        <f t="shared" si="0"/>
        <v>44.63095696479578</v>
      </c>
      <c r="H41" s="30">
        <f t="shared" si="1"/>
        <v>3288051.8899999997</v>
      </c>
    </row>
    <row r="42" spans="1:8" ht="25.5">
      <c r="A42" s="13" t="s">
        <v>118</v>
      </c>
      <c r="B42" s="3" t="s">
        <v>293</v>
      </c>
      <c r="C42" s="34">
        <v>1887644</v>
      </c>
      <c r="D42" s="34">
        <v>2180706</v>
      </c>
      <c r="E42" s="34">
        <v>861410.05</v>
      </c>
      <c r="F42" s="34">
        <v>867755.41</v>
      </c>
      <c r="G42" s="27">
        <f t="shared" si="0"/>
        <v>39.50142981218009</v>
      </c>
      <c r="H42" s="30">
        <f t="shared" si="1"/>
        <v>1319295.95</v>
      </c>
    </row>
    <row r="43" spans="1:8" ht="25.5">
      <c r="A43" s="13" t="s">
        <v>120</v>
      </c>
      <c r="B43" s="3" t="s">
        <v>294</v>
      </c>
      <c r="C43" s="3">
        <v>6976094.09</v>
      </c>
      <c r="D43" s="3">
        <v>7564550.01</v>
      </c>
      <c r="E43" s="34">
        <v>2489095.16</v>
      </c>
      <c r="F43" s="34">
        <v>2409965.16</v>
      </c>
      <c r="G43" s="27">
        <f t="shared" si="0"/>
        <v>32.904735334018895</v>
      </c>
      <c r="H43" s="30">
        <f t="shared" si="1"/>
        <v>5075454.85</v>
      </c>
    </row>
    <row r="44" spans="1:8" ht="38.25">
      <c r="A44" s="13" t="s">
        <v>407</v>
      </c>
      <c r="B44" s="3" t="s">
        <v>408</v>
      </c>
      <c r="C44" s="3">
        <v>0</v>
      </c>
      <c r="D44" s="3">
        <v>2000</v>
      </c>
      <c r="E44" s="34">
        <v>2000</v>
      </c>
      <c r="F44" s="34"/>
      <c r="G44" s="27">
        <f t="shared" si="0"/>
        <v>100</v>
      </c>
      <c r="H44" s="30">
        <f t="shared" si="1"/>
        <v>0</v>
      </c>
    </row>
    <row r="45" spans="1:8" ht="25.5">
      <c r="A45" s="13" t="s">
        <v>418</v>
      </c>
      <c r="B45" s="3" t="s">
        <v>419</v>
      </c>
      <c r="C45" s="3"/>
      <c r="D45" s="3">
        <v>199629</v>
      </c>
      <c r="E45" s="34">
        <v>36313.72</v>
      </c>
      <c r="F45" s="34">
        <v>0</v>
      </c>
      <c r="G45" s="27">
        <f t="shared" si="0"/>
        <v>18.19060356962165</v>
      </c>
      <c r="H45" s="30">
        <f t="shared" si="1"/>
        <v>163315.28</v>
      </c>
    </row>
    <row r="46" spans="1:8" ht="12.75">
      <c r="A46" s="5" t="s">
        <v>124</v>
      </c>
      <c r="B46" s="3" t="s">
        <v>295</v>
      </c>
      <c r="C46" s="3">
        <v>194000</v>
      </c>
      <c r="D46" s="34">
        <v>193007</v>
      </c>
      <c r="E46" s="34">
        <v>800.07</v>
      </c>
      <c r="F46" s="34"/>
      <c r="G46" s="27">
        <f t="shared" si="0"/>
        <v>0.41452900671996357</v>
      </c>
      <c r="H46" s="30">
        <f t="shared" si="1"/>
        <v>192206.93</v>
      </c>
    </row>
    <row r="47" spans="1:8" ht="12.75">
      <c r="A47" s="3" t="s">
        <v>331</v>
      </c>
      <c r="B47" s="3" t="s">
        <v>338</v>
      </c>
      <c r="C47" s="3">
        <v>108040.8</v>
      </c>
      <c r="D47" s="34">
        <v>127040.8</v>
      </c>
      <c r="E47" s="34">
        <v>39839.89</v>
      </c>
      <c r="F47" s="34">
        <v>22418.25</v>
      </c>
      <c r="G47" s="27">
        <f t="shared" si="0"/>
        <v>31.359917443844807</v>
      </c>
      <c r="H47" s="30">
        <f t="shared" si="1"/>
        <v>87200.91</v>
      </c>
    </row>
    <row r="48" spans="1:8" ht="17.25" customHeight="1">
      <c r="A48" s="26" t="s">
        <v>414</v>
      </c>
      <c r="B48" s="23" t="s">
        <v>415</v>
      </c>
      <c r="C48" s="31">
        <f>C49</f>
        <v>86000</v>
      </c>
      <c r="D48" s="31">
        <f>D49</f>
        <v>86000</v>
      </c>
      <c r="E48" s="31">
        <f>E49</f>
        <v>73560.68</v>
      </c>
      <c r="F48" s="31">
        <f>F49</f>
        <v>0</v>
      </c>
      <c r="G48" s="28">
        <f t="shared" si="0"/>
        <v>85.53567441860464</v>
      </c>
      <c r="H48" s="33">
        <f t="shared" si="1"/>
        <v>12439.320000000007</v>
      </c>
    </row>
    <row r="49" spans="1:8" ht="27" customHeight="1">
      <c r="A49" s="13" t="s">
        <v>120</v>
      </c>
      <c r="B49" s="3" t="s">
        <v>416</v>
      </c>
      <c r="C49" s="3">
        <v>86000</v>
      </c>
      <c r="D49" s="35">
        <v>86000</v>
      </c>
      <c r="E49" s="35">
        <v>73560.68</v>
      </c>
      <c r="F49" s="35">
        <v>0</v>
      </c>
      <c r="G49" s="27">
        <f t="shared" si="0"/>
        <v>85.53567441860464</v>
      </c>
      <c r="H49" s="30">
        <f t="shared" si="1"/>
        <v>12439.320000000007</v>
      </c>
    </row>
    <row r="50" spans="1:8" ht="51" customHeight="1">
      <c r="A50" s="26" t="s">
        <v>17</v>
      </c>
      <c r="B50" s="23" t="s">
        <v>18</v>
      </c>
      <c r="C50" s="31">
        <f>C51+C55+C56+C57+C58</f>
        <v>10155700</v>
      </c>
      <c r="D50" s="31">
        <f>D51+D55+D56+D57+D58</f>
        <v>10314191.76</v>
      </c>
      <c r="E50" s="31">
        <f>E51+E55+E56+E57+E58</f>
        <v>3575004.79</v>
      </c>
      <c r="F50" s="31">
        <f>F51+F55+F56+F57+F58</f>
        <v>3177506.5700000003</v>
      </c>
      <c r="G50" s="28">
        <f t="shared" si="0"/>
        <v>34.661026992579394</v>
      </c>
      <c r="H50" s="33">
        <f t="shared" si="1"/>
        <v>6739186.97</v>
      </c>
    </row>
    <row r="51" spans="1:8" ht="25.5">
      <c r="A51" s="17" t="s">
        <v>126</v>
      </c>
      <c r="B51" s="3" t="s">
        <v>296</v>
      </c>
      <c r="C51" s="33">
        <f>C52+C53+C54</f>
        <v>6058100</v>
      </c>
      <c r="D51" s="33">
        <f>D52+D53+D54</f>
        <v>6064319.76</v>
      </c>
      <c r="E51" s="33">
        <f>E52+E53+E54</f>
        <v>3062414.21</v>
      </c>
      <c r="F51" s="33">
        <f>F52+F53+F54</f>
        <v>2632547.13</v>
      </c>
      <c r="G51" s="28">
        <f t="shared" si="0"/>
        <v>50.49889074450784</v>
      </c>
      <c r="H51" s="33">
        <f t="shared" si="1"/>
        <v>3001905.55</v>
      </c>
    </row>
    <row r="52" spans="1:8" ht="13.5" customHeight="1">
      <c r="A52" s="3" t="s">
        <v>113</v>
      </c>
      <c r="B52" s="3" t="s">
        <v>297</v>
      </c>
      <c r="C52" s="3">
        <v>4633800</v>
      </c>
      <c r="D52" s="34">
        <v>4638379.66</v>
      </c>
      <c r="E52" s="34">
        <v>2355328.06</v>
      </c>
      <c r="F52" s="34">
        <v>2000563.83</v>
      </c>
      <c r="G52" s="27">
        <f t="shared" si="0"/>
        <v>50.77911323886756</v>
      </c>
      <c r="H52" s="30">
        <f t="shared" si="1"/>
        <v>2283051.6</v>
      </c>
    </row>
    <row r="53" spans="1:8" ht="13.5" customHeight="1">
      <c r="A53" s="5" t="s">
        <v>116</v>
      </c>
      <c r="B53" s="3" t="s">
        <v>298</v>
      </c>
      <c r="C53" s="3">
        <v>20000</v>
      </c>
      <c r="D53" s="34">
        <v>20000</v>
      </c>
      <c r="E53" s="34">
        <v>5610.37</v>
      </c>
      <c r="F53" s="34">
        <v>7345</v>
      </c>
      <c r="G53" s="27">
        <f t="shared" si="0"/>
        <v>28.05185</v>
      </c>
      <c r="H53" s="30">
        <f t="shared" si="1"/>
        <v>14389.630000000001</v>
      </c>
    </row>
    <row r="54" spans="1:8" ht="12.75">
      <c r="A54" s="3" t="s">
        <v>115</v>
      </c>
      <c r="B54" s="3" t="s">
        <v>299</v>
      </c>
      <c r="C54" s="3">
        <v>1404300</v>
      </c>
      <c r="D54" s="34">
        <v>1405940.1</v>
      </c>
      <c r="E54" s="34">
        <v>701475.78</v>
      </c>
      <c r="F54" s="34">
        <v>624638.3</v>
      </c>
      <c r="G54" s="27">
        <f t="shared" si="0"/>
        <v>49.893717378144345</v>
      </c>
      <c r="H54" s="30">
        <f t="shared" si="1"/>
        <v>704464.3200000001</v>
      </c>
    </row>
    <row r="55" spans="1:8" ht="25.5">
      <c r="A55" s="13" t="s">
        <v>118</v>
      </c>
      <c r="B55" s="3" t="s">
        <v>300</v>
      </c>
      <c r="C55" s="3">
        <v>1041000</v>
      </c>
      <c r="D55" s="34">
        <v>1042638.75</v>
      </c>
      <c r="E55" s="34">
        <v>308118.38</v>
      </c>
      <c r="F55" s="34">
        <v>282289.18</v>
      </c>
      <c r="G55" s="27">
        <f t="shared" si="0"/>
        <v>29.55178675260247</v>
      </c>
      <c r="H55" s="30">
        <f t="shared" si="1"/>
        <v>734520.37</v>
      </c>
    </row>
    <row r="56" spans="1:8" ht="27" customHeight="1">
      <c r="A56" s="13" t="s">
        <v>120</v>
      </c>
      <c r="B56" s="3" t="s">
        <v>301</v>
      </c>
      <c r="C56" s="3">
        <v>3039600</v>
      </c>
      <c r="D56" s="35">
        <v>3190233.25</v>
      </c>
      <c r="E56" s="35">
        <v>190629.83</v>
      </c>
      <c r="F56" s="35">
        <v>248829.91</v>
      </c>
      <c r="G56" s="27">
        <f t="shared" si="0"/>
        <v>5.975419822359383</v>
      </c>
      <c r="H56" s="30">
        <f t="shared" si="1"/>
        <v>2999603.42</v>
      </c>
    </row>
    <row r="57" spans="1:8" ht="13.5" customHeight="1">
      <c r="A57" s="5" t="s">
        <v>124</v>
      </c>
      <c r="B57" s="3" t="s">
        <v>302</v>
      </c>
      <c r="C57" s="35">
        <v>2000</v>
      </c>
      <c r="D57" s="35">
        <v>2000</v>
      </c>
      <c r="E57" s="35">
        <v>0.67</v>
      </c>
      <c r="F57" s="35">
        <v>0</v>
      </c>
      <c r="G57" s="27">
        <f t="shared" si="0"/>
        <v>0.0335</v>
      </c>
      <c r="H57" s="30">
        <f t="shared" si="1"/>
        <v>1999.33</v>
      </c>
    </row>
    <row r="58" spans="1:8" ht="13.5" customHeight="1">
      <c r="A58" s="3" t="s">
        <v>331</v>
      </c>
      <c r="B58" s="3" t="s">
        <v>334</v>
      </c>
      <c r="C58" s="35">
        <v>15000</v>
      </c>
      <c r="D58" s="35">
        <v>15000</v>
      </c>
      <c r="E58" s="35">
        <v>13841.7</v>
      </c>
      <c r="F58" s="35">
        <v>13840.35</v>
      </c>
      <c r="G58" s="27"/>
      <c r="H58" s="30"/>
    </row>
    <row r="59" spans="1:8" ht="26.25" customHeight="1">
      <c r="A59" s="24" t="s">
        <v>19</v>
      </c>
      <c r="B59" s="23" t="s">
        <v>20</v>
      </c>
      <c r="C59" s="31">
        <f>C60</f>
        <v>0</v>
      </c>
      <c r="D59" s="31">
        <f>D60</f>
        <v>0</v>
      </c>
      <c r="E59" s="31">
        <f>E60</f>
        <v>0</v>
      </c>
      <c r="F59" s="31">
        <f>F60</f>
        <v>0</v>
      </c>
      <c r="G59" s="28">
        <v>0</v>
      </c>
      <c r="H59" s="33">
        <f t="shared" si="1"/>
        <v>0</v>
      </c>
    </row>
    <row r="60" spans="1:8" ht="25.5">
      <c r="A60" s="13" t="s">
        <v>120</v>
      </c>
      <c r="B60" s="3" t="s">
        <v>303</v>
      </c>
      <c r="C60" s="34">
        <v>0</v>
      </c>
      <c r="D60" s="34">
        <v>0</v>
      </c>
      <c r="E60" s="34">
        <v>0</v>
      </c>
      <c r="F60" s="34">
        <v>0</v>
      </c>
      <c r="G60" s="27">
        <v>0</v>
      </c>
      <c r="H60" s="30">
        <f t="shared" si="1"/>
        <v>0</v>
      </c>
    </row>
    <row r="61" spans="1:8" ht="12.75">
      <c r="A61" s="23" t="s">
        <v>21</v>
      </c>
      <c r="B61" s="23" t="s">
        <v>22</v>
      </c>
      <c r="C61" s="31">
        <f>C62</f>
        <v>6054900</v>
      </c>
      <c r="D61" s="31">
        <f>D62</f>
        <v>3840595.63</v>
      </c>
      <c r="E61" s="31">
        <f>E62</f>
        <v>0</v>
      </c>
      <c r="F61" s="31">
        <f>F62</f>
        <v>0</v>
      </c>
      <c r="G61" s="27">
        <f t="shared" si="0"/>
        <v>0</v>
      </c>
      <c r="H61" s="33">
        <f t="shared" si="1"/>
        <v>3840595.63</v>
      </c>
    </row>
    <row r="62" spans="1:8" ht="12.75">
      <c r="A62" s="3" t="s">
        <v>128</v>
      </c>
      <c r="B62" s="3" t="s">
        <v>304</v>
      </c>
      <c r="C62" s="3">
        <v>6054900</v>
      </c>
      <c r="D62" s="34">
        <v>3840595.63</v>
      </c>
      <c r="E62" s="34">
        <v>0</v>
      </c>
      <c r="F62" s="34">
        <v>0</v>
      </c>
      <c r="G62" s="27">
        <f t="shared" si="0"/>
        <v>0</v>
      </c>
      <c r="H62" s="30">
        <f t="shared" si="1"/>
        <v>3840595.63</v>
      </c>
    </row>
    <row r="63" spans="1:8" ht="12.75">
      <c r="A63" s="23" t="s">
        <v>23</v>
      </c>
      <c r="B63" s="23" t="s">
        <v>24</v>
      </c>
      <c r="C63" s="31">
        <f>C68+C72+C73+C75+C64+C76</f>
        <v>11209900</v>
      </c>
      <c r="D63" s="31">
        <f>D68+D72+D73+D75+D64+D76+D74</f>
        <v>13051322</v>
      </c>
      <c r="E63" s="31">
        <f>E68+E72+E73+E75+E64+E76+E74</f>
        <v>6101748.040000001</v>
      </c>
      <c r="F63" s="31">
        <f>F68+F72+F73+F75+F64+F76</f>
        <v>5595478.7</v>
      </c>
      <c r="G63" s="28">
        <f t="shared" si="0"/>
        <v>46.751953863371085</v>
      </c>
      <c r="H63" s="33">
        <f t="shared" si="1"/>
        <v>6949573.959999999</v>
      </c>
    </row>
    <row r="64" spans="1:8" ht="25.5">
      <c r="A64" s="17" t="s">
        <v>126</v>
      </c>
      <c r="B64" s="3" t="s">
        <v>305</v>
      </c>
      <c r="C64" s="39">
        <f>C65+C67</f>
        <v>538014</v>
      </c>
      <c r="D64" s="39">
        <f>D65+D67+D66</f>
        <v>555834</v>
      </c>
      <c r="E64" s="39">
        <f>E65+E67+E66</f>
        <v>284943.15</v>
      </c>
      <c r="F64" s="39">
        <f>F65+F67+F66</f>
        <v>282527.74</v>
      </c>
      <c r="G64" s="27">
        <f>E64/D64*100</f>
        <v>51.26407344638867</v>
      </c>
      <c r="H64" s="30">
        <f>D64-E64</f>
        <v>270890.85</v>
      </c>
    </row>
    <row r="65" spans="1:8" ht="12.75">
      <c r="A65" s="3" t="s">
        <v>113</v>
      </c>
      <c r="B65" s="3" t="s">
        <v>306</v>
      </c>
      <c r="C65" s="39">
        <v>413203</v>
      </c>
      <c r="D65" s="39">
        <v>413203</v>
      </c>
      <c r="E65" s="39">
        <v>204987.98</v>
      </c>
      <c r="F65" s="39">
        <v>208906.18</v>
      </c>
      <c r="G65" s="27">
        <f>E65/D65*100</f>
        <v>49.60950912747488</v>
      </c>
      <c r="H65" s="30">
        <f>D65-E65</f>
        <v>208215.02</v>
      </c>
    </row>
    <row r="66" spans="1:8" ht="12.75">
      <c r="A66" s="5" t="s">
        <v>116</v>
      </c>
      <c r="B66" s="3" t="s">
        <v>376</v>
      </c>
      <c r="C66" s="39">
        <v>0</v>
      </c>
      <c r="D66" s="39">
        <v>17820</v>
      </c>
      <c r="E66" s="39">
        <v>17820</v>
      </c>
      <c r="F66" s="39">
        <v>0</v>
      </c>
      <c r="G66" s="27"/>
      <c r="H66" s="30"/>
    </row>
    <row r="67" spans="1:8" ht="12.75">
      <c r="A67" s="3" t="s">
        <v>115</v>
      </c>
      <c r="B67" s="3" t="s">
        <v>307</v>
      </c>
      <c r="C67" s="39">
        <v>124811</v>
      </c>
      <c r="D67" s="39">
        <v>124811</v>
      </c>
      <c r="E67" s="39">
        <v>62135.17</v>
      </c>
      <c r="F67" s="39">
        <v>73621.56</v>
      </c>
      <c r="G67" s="27">
        <f>E67/D67*100</f>
        <v>49.783408513672676</v>
      </c>
      <c r="H67" s="30">
        <f>D67-E67</f>
        <v>62675.83</v>
      </c>
    </row>
    <row r="68" spans="1:8" s="2" customFormat="1" ht="25.5">
      <c r="A68" s="17" t="s">
        <v>130</v>
      </c>
      <c r="B68" s="3" t="s">
        <v>308</v>
      </c>
      <c r="C68" s="34">
        <f>C69+C70+C71</f>
        <v>7239000</v>
      </c>
      <c r="D68" s="34">
        <f>D69+D70+D71</f>
        <v>7846600</v>
      </c>
      <c r="E68" s="34">
        <f>E69+E70+E71</f>
        <v>3327100.2399999998</v>
      </c>
      <c r="F68" s="34">
        <f>F69+F70+F71</f>
        <v>3044009.03</v>
      </c>
      <c r="G68" s="27">
        <f t="shared" si="0"/>
        <v>42.40180766191726</v>
      </c>
      <c r="H68" s="30">
        <f t="shared" si="1"/>
        <v>4519499.76</v>
      </c>
    </row>
    <row r="69" spans="1:8" s="2" customFormat="1" ht="12.75">
      <c r="A69" s="3" t="s">
        <v>131</v>
      </c>
      <c r="B69" s="3" t="s">
        <v>309</v>
      </c>
      <c r="C69" s="3">
        <v>5557000</v>
      </c>
      <c r="D69" s="34">
        <v>6024100</v>
      </c>
      <c r="E69" s="34">
        <v>2582979.42</v>
      </c>
      <c r="F69" s="34">
        <v>2343240.8</v>
      </c>
      <c r="G69" s="27">
        <f t="shared" si="0"/>
        <v>42.87743264554041</v>
      </c>
      <c r="H69" s="30">
        <f t="shared" si="1"/>
        <v>3441120.58</v>
      </c>
    </row>
    <row r="70" spans="1:8" s="2" customFormat="1" ht="12.75">
      <c r="A70" s="5" t="s">
        <v>132</v>
      </c>
      <c r="B70" s="3" t="s">
        <v>310</v>
      </c>
      <c r="C70" s="3">
        <v>2000</v>
      </c>
      <c r="D70" s="34">
        <v>2000</v>
      </c>
      <c r="E70" s="34">
        <v>200</v>
      </c>
      <c r="F70" s="34">
        <v>200</v>
      </c>
      <c r="G70" s="27">
        <f t="shared" si="0"/>
        <v>10</v>
      </c>
      <c r="H70" s="30">
        <f t="shared" si="1"/>
        <v>1800</v>
      </c>
    </row>
    <row r="71" spans="1:8" s="2" customFormat="1" ht="25.5">
      <c r="A71" s="17" t="s">
        <v>133</v>
      </c>
      <c r="B71" s="3" t="s">
        <v>311</v>
      </c>
      <c r="C71" s="3">
        <v>1680000</v>
      </c>
      <c r="D71" s="34">
        <v>1820500</v>
      </c>
      <c r="E71" s="34">
        <v>743920.82</v>
      </c>
      <c r="F71" s="34">
        <v>700568.23</v>
      </c>
      <c r="G71" s="27">
        <f t="shared" si="0"/>
        <v>40.86354408129635</v>
      </c>
      <c r="H71" s="30">
        <f t="shared" si="1"/>
        <v>1076579.1800000002</v>
      </c>
    </row>
    <row r="72" spans="1:8" s="2" customFormat="1" ht="25.5">
      <c r="A72" s="13" t="s">
        <v>118</v>
      </c>
      <c r="B72" s="3" t="s">
        <v>312</v>
      </c>
      <c r="C72" s="3">
        <v>26200</v>
      </c>
      <c r="D72" s="34">
        <v>26200</v>
      </c>
      <c r="E72" s="34">
        <v>11458.68</v>
      </c>
      <c r="F72" s="34">
        <v>12373.62</v>
      </c>
      <c r="G72" s="27">
        <f t="shared" si="0"/>
        <v>43.735419847328245</v>
      </c>
      <c r="H72" s="30">
        <f t="shared" si="1"/>
        <v>14741.32</v>
      </c>
    </row>
    <row r="73" spans="1:8" ht="25.5">
      <c r="A73" s="13" t="s">
        <v>120</v>
      </c>
      <c r="B73" s="3" t="s">
        <v>313</v>
      </c>
      <c r="C73" s="34">
        <v>3166686</v>
      </c>
      <c r="D73" s="34">
        <v>4128866</v>
      </c>
      <c r="E73" s="34">
        <v>2296637.73</v>
      </c>
      <c r="F73" s="34">
        <v>2255506.67</v>
      </c>
      <c r="G73" s="27">
        <f t="shared" si="0"/>
        <v>55.62393475593541</v>
      </c>
      <c r="H73" s="30">
        <f t="shared" si="1"/>
        <v>1832228.27</v>
      </c>
    </row>
    <row r="74" spans="1:8" ht="25.5">
      <c r="A74" s="13" t="s">
        <v>418</v>
      </c>
      <c r="B74" s="3" t="s">
        <v>423</v>
      </c>
      <c r="C74" s="34"/>
      <c r="D74" s="34">
        <v>433566</v>
      </c>
      <c r="E74" s="34">
        <v>179744</v>
      </c>
      <c r="F74" s="34">
        <v>0</v>
      </c>
      <c r="G74" s="27">
        <f t="shared" si="0"/>
        <v>41.45712532809307</v>
      </c>
      <c r="H74" s="30">
        <f t="shared" si="1"/>
        <v>253822</v>
      </c>
    </row>
    <row r="75" spans="1:8" ht="12.75">
      <c r="A75" s="5" t="s">
        <v>124</v>
      </c>
      <c r="B75" s="3" t="s">
        <v>314</v>
      </c>
      <c r="C75" s="34">
        <v>100000</v>
      </c>
      <c r="D75" s="34">
        <v>20256</v>
      </c>
      <c r="E75" s="34">
        <v>0</v>
      </c>
      <c r="F75" s="34">
        <v>0</v>
      </c>
      <c r="G75" s="27"/>
      <c r="H75" s="30"/>
    </row>
    <row r="76" spans="1:8" ht="12.75">
      <c r="A76" s="3" t="s">
        <v>331</v>
      </c>
      <c r="B76" s="3" t="s">
        <v>346</v>
      </c>
      <c r="C76" s="34">
        <v>140000</v>
      </c>
      <c r="D76" s="34">
        <v>40000</v>
      </c>
      <c r="E76" s="34">
        <v>1864.24</v>
      </c>
      <c r="F76" s="34">
        <v>1061.64</v>
      </c>
      <c r="G76" s="27"/>
      <c r="H76" s="30"/>
    </row>
    <row r="77" spans="1:8" ht="12.75">
      <c r="A77" s="1" t="s">
        <v>25</v>
      </c>
      <c r="B77" s="1" t="s">
        <v>315</v>
      </c>
      <c r="C77" s="33">
        <f>C78+C79+C80</f>
        <v>1263300</v>
      </c>
      <c r="D77" s="33">
        <f>D78+D79+D80</f>
        <v>1263300</v>
      </c>
      <c r="E77" s="33">
        <f>E78+E79+E80</f>
        <v>557262.42</v>
      </c>
      <c r="F77" s="33">
        <f>F78+F79+F80</f>
        <v>481046.87</v>
      </c>
      <c r="G77" s="28">
        <f t="shared" si="0"/>
        <v>44.1116456898599</v>
      </c>
      <c r="H77" s="33">
        <f t="shared" si="1"/>
        <v>706037.58</v>
      </c>
    </row>
    <row r="78" spans="1:8" ht="12.75">
      <c r="A78" s="3" t="s">
        <v>113</v>
      </c>
      <c r="B78" s="3" t="s">
        <v>319</v>
      </c>
      <c r="C78" s="34">
        <v>944070.8</v>
      </c>
      <c r="D78" s="34">
        <v>949707.8</v>
      </c>
      <c r="E78" s="34">
        <v>422763.69</v>
      </c>
      <c r="F78" s="34">
        <v>372449.62</v>
      </c>
      <c r="G78" s="27">
        <f>E78/D78*100</f>
        <v>44.51513297037257</v>
      </c>
      <c r="H78" s="30">
        <f>D78-E78</f>
        <v>526944.1100000001</v>
      </c>
    </row>
    <row r="79" spans="1:8" ht="12.75">
      <c r="A79" s="3" t="s">
        <v>115</v>
      </c>
      <c r="B79" s="3" t="s">
        <v>320</v>
      </c>
      <c r="C79" s="34">
        <v>287010.2</v>
      </c>
      <c r="D79" s="34">
        <v>288713.2</v>
      </c>
      <c r="E79" s="34">
        <v>126868.73</v>
      </c>
      <c r="F79" s="34">
        <v>103612.11</v>
      </c>
      <c r="G79" s="27">
        <f>E79/D79*100</f>
        <v>43.942822842876595</v>
      </c>
      <c r="H79" s="30">
        <f>D79-E79</f>
        <v>161844.47000000003</v>
      </c>
    </row>
    <row r="80" spans="1:8" ht="25.5">
      <c r="A80" s="13" t="s">
        <v>120</v>
      </c>
      <c r="B80" s="3" t="s">
        <v>321</v>
      </c>
      <c r="C80" s="34">
        <v>32219</v>
      </c>
      <c r="D80" s="34">
        <v>24879</v>
      </c>
      <c r="E80" s="34">
        <v>7630</v>
      </c>
      <c r="F80" s="34">
        <v>4985.14</v>
      </c>
      <c r="G80" s="27">
        <f>E80/D80*100</f>
        <v>30.668435226496243</v>
      </c>
      <c r="H80" s="30">
        <f>D80-E80</f>
        <v>17249</v>
      </c>
    </row>
    <row r="81" spans="1:8" ht="25.5">
      <c r="A81" s="14" t="s">
        <v>26</v>
      </c>
      <c r="B81" s="1" t="s">
        <v>27</v>
      </c>
      <c r="C81" s="33">
        <f>C82+C86+C93+C90+C91+C94+C92</f>
        <v>4224465.09</v>
      </c>
      <c r="D81" s="33">
        <f>D82+D86+D93+D90+D91+D94+D92</f>
        <v>5271637.09</v>
      </c>
      <c r="E81" s="33">
        <f>E82+E86+E93+E90+E91+E94+E92</f>
        <v>2619108.44</v>
      </c>
      <c r="F81" s="33">
        <f>F82+F86+F93+F90+F91+F94+F92</f>
        <v>2310214.52</v>
      </c>
      <c r="G81" s="28">
        <f t="shared" si="0"/>
        <v>49.68301867684143</v>
      </c>
      <c r="H81" s="33">
        <f t="shared" si="1"/>
        <v>2652528.65</v>
      </c>
    </row>
    <row r="82" spans="1:8" ht="25.5">
      <c r="A82" s="17" t="s">
        <v>126</v>
      </c>
      <c r="B82" s="3" t="s">
        <v>127</v>
      </c>
      <c r="C82" s="34">
        <f>C83+C84+C85</f>
        <v>2784265.09</v>
      </c>
      <c r="D82" s="34">
        <f>D83+D84+D85</f>
        <v>3420658.0900000003</v>
      </c>
      <c r="E82" s="34">
        <f>E83+E84+E85</f>
        <v>1808117.1199999999</v>
      </c>
      <c r="F82" s="34">
        <f>F83+F84+F85</f>
        <v>1545033.23</v>
      </c>
      <c r="G82" s="27">
        <f t="shared" si="0"/>
        <v>52.85875034648668</v>
      </c>
      <c r="H82" s="30">
        <f t="shared" si="1"/>
        <v>1612540.9700000004</v>
      </c>
    </row>
    <row r="83" spans="1:8" ht="12.75">
      <c r="A83" s="3" t="s">
        <v>113</v>
      </c>
      <c r="B83" s="3" t="s">
        <v>112</v>
      </c>
      <c r="C83" s="34">
        <f>C97+C113</f>
        <v>2143394.91</v>
      </c>
      <c r="D83" s="34">
        <f>D97+D113</f>
        <v>2619297.91</v>
      </c>
      <c r="E83" s="34">
        <f>E97+E113</f>
        <v>1395869.8399999999</v>
      </c>
      <c r="F83" s="34">
        <f>F97+F113</f>
        <v>1194435.43</v>
      </c>
      <c r="G83" s="27">
        <f t="shared" si="0"/>
        <v>53.29175557582909</v>
      </c>
      <c r="H83" s="30">
        <f t="shared" si="1"/>
        <v>1223428.0700000003</v>
      </c>
    </row>
    <row r="84" spans="1:8" ht="12.75">
      <c r="A84" s="3" t="s">
        <v>115</v>
      </c>
      <c r="B84" s="3" t="s">
        <v>114</v>
      </c>
      <c r="C84" s="34">
        <f>C99+C114</f>
        <v>640870.1799999999</v>
      </c>
      <c r="D84" s="34">
        <f>D99+D114</f>
        <v>801360.18</v>
      </c>
      <c r="E84" s="34">
        <f>E99+E114</f>
        <v>412247.28</v>
      </c>
      <c r="F84" s="34">
        <f>F99+F114</f>
        <v>350597.8</v>
      </c>
      <c r="G84" s="27">
        <f t="shared" si="0"/>
        <v>51.4434445694569</v>
      </c>
      <c r="H84" s="30">
        <f t="shared" si="1"/>
        <v>389112.9</v>
      </c>
    </row>
    <row r="85" spans="1:8" ht="12.75">
      <c r="A85" s="5" t="s">
        <v>116</v>
      </c>
      <c r="B85" s="3" t="s">
        <v>117</v>
      </c>
      <c r="C85" s="34"/>
      <c r="D85" s="34"/>
      <c r="E85" s="34"/>
      <c r="F85" s="34">
        <f>F98</f>
        <v>0</v>
      </c>
      <c r="G85" s="27"/>
      <c r="H85" s="30">
        <f>D85-E85</f>
        <v>0</v>
      </c>
    </row>
    <row r="86" spans="1:8" ht="25.5">
      <c r="A86" s="17" t="s">
        <v>130</v>
      </c>
      <c r="B86" s="3" t="s">
        <v>137</v>
      </c>
      <c r="C86" s="34">
        <f>C87+C88+C89</f>
        <v>1012000</v>
      </c>
      <c r="D86" s="34">
        <f>D87+D88+D89</f>
        <v>1107700</v>
      </c>
      <c r="E86" s="34">
        <f>E87+E88+E89</f>
        <v>501873.53</v>
      </c>
      <c r="F86" s="34">
        <f>F87+F88+F89</f>
        <v>417657</v>
      </c>
      <c r="G86" s="27">
        <f aca="true" t="shared" si="4" ref="G86:G178">E86/D86*100</f>
        <v>45.30771237699739</v>
      </c>
      <c r="H86" s="30">
        <f aca="true" t="shared" si="5" ref="H86:H178">D86-E86</f>
        <v>605826.47</v>
      </c>
    </row>
    <row r="87" spans="1:8" ht="12.75">
      <c r="A87" s="3" t="s">
        <v>131</v>
      </c>
      <c r="B87" s="3" t="s">
        <v>134</v>
      </c>
      <c r="C87" s="34">
        <f>C105</f>
        <v>777000</v>
      </c>
      <c r="D87" s="34">
        <f aca="true" t="shared" si="6" ref="D87:E89">D105</f>
        <v>850500</v>
      </c>
      <c r="E87" s="34">
        <f t="shared" si="6"/>
        <v>405625.76</v>
      </c>
      <c r="F87" s="34">
        <f>F105</f>
        <v>268069.72</v>
      </c>
      <c r="G87" s="27">
        <f t="shared" si="4"/>
        <v>47.692623162845386</v>
      </c>
      <c r="H87" s="30">
        <f t="shared" si="5"/>
        <v>444874.24</v>
      </c>
    </row>
    <row r="88" spans="1:8" ht="12.75">
      <c r="A88" s="5" t="s">
        <v>132</v>
      </c>
      <c r="B88" s="3" t="s">
        <v>135</v>
      </c>
      <c r="C88" s="34">
        <f>C106</f>
        <v>0</v>
      </c>
      <c r="D88" s="34">
        <f t="shared" si="6"/>
        <v>0</v>
      </c>
      <c r="E88" s="34">
        <f t="shared" si="6"/>
        <v>0</v>
      </c>
      <c r="F88" s="34">
        <f>F106</f>
        <v>0</v>
      </c>
      <c r="G88" s="27" t="e">
        <f t="shared" si="4"/>
        <v>#DIV/0!</v>
      </c>
      <c r="H88" s="30">
        <f t="shared" si="5"/>
        <v>0</v>
      </c>
    </row>
    <row r="89" spans="1:8" ht="25.5">
      <c r="A89" s="17" t="s">
        <v>133</v>
      </c>
      <c r="B89" s="3" t="s">
        <v>136</v>
      </c>
      <c r="C89" s="34">
        <f>C107</f>
        <v>235000</v>
      </c>
      <c r="D89" s="34">
        <f t="shared" si="6"/>
        <v>257200</v>
      </c>
      <c r="E89" s="34">
        <f t="shared" si="6"/>
        <v>96247.77</v>
      </c>
      <c r="F89" s="34">
        <f>F107</f>
        <v>149587.28</v>
      </c>
      <c r="G89" s="27">
        <f t="shared" si="4"/>
        <v>37.42137247278382</v>
      </c>
      <c r="H89" s="30">
        <f t="shared" si="5"/>
        <v>160952.22999999998</v>
      </c>
    </row>
    <row r="90" spans="1:8" ht="25.5">
      <c r="A90" s="13" t="s">
        <v>118</v>
      </c>
      <c r="B90" s="3" t="s">
        <v>119</v>
      </c>
      <c r="C90" s="34">
        <f>C108+C100</f>
        <v>54700</v>
      </c>
      <c r="D90" s="34">
        <f>D108+D100</f>
        <v>54700</v>
      </c>
      <c r="E90" s="34">
        <f>E108+E100</f>
        <v>23208.93</v>
      </c>
      <c r="F90" s="34">
        <f>F108+F100</f>
        <v>15143.77</v>
      </c>
      <c r="G90" s="27">
        <f t="shared" si="4"/>
        <v>42.42948811700183</v>
      </c>
      <c r="H90" s="30">
        <f t="shared" si="5"/>
        <v>31491.07</v>
      </c>
    </row>
    <row r="91" spans="1:8" ht="25.5">
      <c r="A91" s="13" t="s">
        <v>120</v>
      </c>
      <c r="B91" s="3" t="s">
        <v>121</v>
      </c>
      <c r="C91" s="34">
        <f>C101+C109+C118+C115</f>
        <v>373500</v>
      </c>
      <c r="D91" s="34">
        <f>D101+D109+D118+D115</f>
        <v>688579</v>
      </c>
      <c r="E91" s="34">
        <f>E101+E109+E118+E115</f>
        <v>285908.86</v>
      </c>
      <c r="F91" s="34">
        <f>F101+F109+F118+F115</f>
        <v>92380.52</v>
      </c>
      <c r="G91" s="27">
        <f t="shared" si="4"/>
        <v>41.52157704489971</v>
      </c>
      <c r="H91" s="30">
        <f t="shared" si="5"/>
        <v>402670.14</v>
      </c>
    </row>
    <row r="92" spans="1:8" ht="12.75">
      <c r="A92" s="13" t="s">
        <v>371</v>
      </c>
      <c r="B92" s="3" t="s">
        <v>373</v>
      </c>
      <c r="C92" s="34"/>
      <c r="D92" s="34">
        <f>D110+D116</f>
        <v>0</v>
      </c>
      <c r="E92" s="34">
        <f>E110+E116</f>
        <v>0</v>
      </c>
      <c r="F92" s="34">
        <f>F110+F116</f>
        <v>0</v>
      </c>
      <c r="G92" s="27"/>
      <c r="H92" s="30"/>
    </row>
    <row r="93" spans="1:8" ht="12.75">
      <c r="A93" s="5" t="s">
        <v>122</v>
      </c>
      <c r="B93" s="3" t="s">
        <v>123</v>
      </c>
      <c r="C93" s="34">
        <f>C102</f>
        <v>0</v>
      </c>
      <c r="D93" s="34">
        <f>D102</f>
        <v>0</v>
      </c>
      <c r="E93" s="34"/>
      <c r="F93" s="34"/>
      <c r="G93" s="27"/>
      <c r="H93" s="30">
        <f t="shared" si="5"/>
        <v>0</v>
      </c>
    </row>
    <row r="94" spans="1:8" ht="38.25">
      <c r="A94" s="13" t="s">
        <v>140</v>
      </c>
      <c r="B94" s="3" t="s">
        <v>141</v>
      </c>
      <c r="C94" s="34"/>
      <c r="D94" s="34">
        <f>D111</f>
        <v>0</v>
      </c>
      <c r="E94" s="34">
        <f>E111</f>
        <v>0</v>
      </c>
      <c r="F94" s="34">
        <f>F111</f>
        <v>240000</v>
      </c>
      <c r="G94" s="27"/>
      <c r="H94" s="30"/>
    </row>
    <row r="95" spans="1:8" ht="12.75">
      <c r="A95" s="23" t="s">
        <v>28</v>
      </c>
      <c r="B95" s="23" t="s">
        <v>29</v>
      </c>
      <c r="C95" s="31">
        <f>C96+C101+C102+C100</f>
        <v>664700</v>
      </c>
      <c r="D95" s="31">
        <f>D96+D101+D102+D100</f>
        <v>664700</v>
      </c>
      <c r="E95" s="31">
        <f>E96+E101+E102+E100</f>
        <v>326119.99999999994</v>
      </c>
      <c r="F95" s="31">
        <f>F96+F101+F102+F100+F98</f>
        <v>304527.99999999994</v>
      </c>
      <c r="G95" s="28">
        <f t="shared" si="4"/>
        <v>49.06273506845192</v>
      </c>
      <c r="H95" s="33">
        <f t="shared" si="5"/>
        <v>338580.00000000006</v>
      </c>
    </row>
    <row r="96" spans="1:8" ht="25.5">
      <c r="A96" s="17" t="s">
        <v>126</v>
      </c>
      <c r="B96" s="3" t="s">
        <v>264</v>
      </c>
      <c r="C96" s="34">
        <f>C97+C99</f>
        <v>525700</v>
      </c>
      <c r="D96" s="34">
        <f>D97+D99</f>
        <v>536121</v>
      </c>
      <c r="E96" s="34">
        <f>E97+E99</f>
        <v>272497.45999999996</v>
      </c>
      <c r="F96" s="34">
        <f>F97+F99</f>
        <v>294236.58999999997</v>
      </c>
      <c r="G96" s="27">
        <f t="shared" si="4"/>
        <v>50.82760421621237</v>
      </c>
      <c r="H96" s="30">
        <f t="shared" si="5"/>
        <v>263623.54000000004</v>
      </c>
    </row>
    <row r="97" spans="1:8" ht="12.75">
      <c r="A97" s="3" t="s">
        <v>113</v>
      </c>
      <c r="B97" s="3" t="s">
        <v>265</v>
      </c>
      <c r="C97" s="34">
        <v>403800</v>
      </c>
      <c r="D97" s="25">
        <v>412700</v>
      </c>
      <c r="E97" s="25">
        <v>211673.46</v>
      </c>
      <c r="F97" s="25">
        <v>238672.65</v>
      </c>
      <c r="G97" s="27">
        <f t="shared" si="4"/>
        <v>51.289910346498665</v>
      </c>
      <c r="H97" s="30">
        <f t="shared" si="5"/>
        <v>201026.54</v>
      </c>
    </row>
    <row r="98" spans="1:8" ht="12.75">
      <c r="A98" s="5" t="s">
        <v>116</v>
      </c>
      <c r="B98" s="3" t="s">
        <v>317</v>
      </c>
      <c r="C98" s="34"/>
      <c r="D98" s="25"/>
      <c r="E98" s="25"/>
      <c r="F98" s="25"/>
      <c r="G98" s="27"/>
      <c r="H98" s="30">
        <f>D98-E98</f>
        <v>0</v>
      </c>
    </row>
    <row r="99" spans="1:8" ht="12.75">
      <c r="A99" s="3" t="s">
        <v>115</v>
      </c>
      <c r="B99" s="3" t="s">
        <v>266</v>
      </c>
      <c r="C99" s="34">
        <v>121900</v>
      </c>
      <c r="D99" s="25">
        <v>123421</v>
      </c>
      <c r="E99" s="25">
        <v>60824</v>
      </c>
      <c r="F99" s="25">
        <v>55563.94</v>
      </c>
      <c r="G99" s="27">
        <f t="shared" si="4"/>
        <v>49.28172677259137</v>
      </c>
      <c r="H99" s="30">
        <f t="shared" si="5"/>
        <v>62597</v>
      </c>
    </row>
    <row r="100" spans="1:8" ht="25.5">
      <c r="A100" s="13" t="s">
        <v>118</v>
      </c>
      <c r="B100" s="3" t="s">
        <v>339</v>
      </c>
      <c r="C100" s="34">
        <v>16400</v>
      </c>
      <c r="D100" s="25">
        <v>16400</v>
      </c>
      <c r="E100" s="25">
        <v>4102.54</v>
      </c>
      <c r="F100" s="25"/>
      <c r="G100" s="27"/>
      <c r="H100" s="30"/>
    </row>
    <row r="101" spans="1:8" ht="25.5">
      <c r="A101" s="13" t="s">
        <v>120</v>
      </c>
      <c r="B101" s="3" t="s">
        <v>267</v>
      </c>
      <c r="C101" s="3">
        <v>122600</v>
      </c>
      <c r="D101" s="34">
        <v>112179</v>
      </c>
      <c r="E101" s="34">
        <v>49520</v>
      </c>
      <c r="F101" s="34">
        <v>10291.41</v>
      </c>
      <c r="G101" s="27">
        <f>E101/D101*100</f>
        <v>44.14373456707583</v>
      </c>
      <c r="H101" s="30">
        <f>D101-E101</f>
        <v>62659</v>
      </c>
    </row>
    <row r="102" spans="1:8" ht="12.75">
      <c r="A102" s="5" t="s">
        <v>138</v>
      </c>
      <c r="B102" s="3" t="s">
        <v>268</v>
      </c>
      <c r="C102" s="3"/>
      <c r="D102" s="34"/>
      <c r="E102" s="34"/>
      <c r="F102" s="34"/>
      <c r="G102" s="27"/>
      <c r="H102" s="30">
        <f>D102-E102</f>
        <v>0</v>
      </c>
    </row>
    <row r="103" spans="1:8" ht="38.25" customHeight="1">
      <c r="A103" s="24" t="s">
        <v>30</v>
      </c>
      <c r="B103" s="23" t="s">
        <v>31</v>
      </c>
      <c r="C103" s="31">
        <f>C104+C108+C109</f>
        <v>1099000</v>
      </c>
      <c r="D103" s="31">
        <f>D104+D108+D109</f>
        <v>1344700</v>
      </c>
      <c r="E103" s="31">
        <f>E104+E108+E109</f>
        <v>677809.17</v>
      </c>
      <c r="F103" s="31">
        <f>F104+F108+F109+F111+F110</f>
        <v>681542.77</v>
      </c>
      <c r="G103" s="28">
        <f t="shared" si="4"/>
        <v>50.40597679779877</v>
      </c>
      <c r="H103" s="33">
        <f t="shared" si="5"/>
        <v>666890.83</v>
      </c>
    </row>
    <row r="104" spans="1:8" ht="24" customHeight="1">
      <c r="A104" s="17" t="s">
        <v>130</v>
      </c>
      <c r="B104" s="3" t="s">
        <v>269</v>
      </c>
      <c r="C104" s="35">
        <f>C105+C106+C107</f>
        <v>1012000</v>
      </c>
      <c r="D104" s="35">
        <f>D105+D106+D107</f>
        <v>1107700</v>
      </c>
      <c r="E104" s="35">
        <f>E105+E106+E107</f>
        <v>501873.53</v>
      </c>
      <c r="F104" s="35">
        <f>F105+F106+F107</f>
        <v>417657</v>
      </c>
      <c r="G104" s="27">
        <f aca="true" t="shared" si="7" ref="G104:G110">E104/D104*100</f>
        <v>45.30771237699739</v>
      </c>
      <c r="H104" s="30">
        <f aca="true" t="shared" si="8" ref="H104:H110">D104-E104</f>
        <v>605826.47</v>
      </c>
    </row>
    <row r="105" spans="1:8" ht="16.5" customHeight="1">
      <c r="A105" s="3" t="s">
        <v>131</v>
      </c>
      <c r="B105" s="3" t="s">
        <v>270</v>
      </c>
      <c r="C105" s="35">
        <v>777000</v>
      </c>
      <c r="D105" s="35">
        <v>850500</v>
      </c>
      <c r="E105" s="35">
        <v>405625.76</v>
      </c>
      <c r="F105" s="35">
        <v>268069.72</v>
      </c>
      <c r="G105" s="27">
        <f t="shared" si="7"/>
        <v>47.692623162845386</v>
      </c>
      <c r="H105" s="30">
        <f t="shared" si="8"/>
        <v>444874.24</v>
      </c>
    </row>
    <row r="106" spans="1:8" ht="16.5" customHeight="1">
      <c r="A106" s="5" t="s">
        <v>132</v>
      </c>
      <c r="B106" s="3" t="s">
        <v>271</v>
      </c>
      <c r="C106" s="35">
        <v>0</v>
      </c>
      <c r="D106" s="35">
        <v>0</v>
      </c>
      <c r="E106" s="35">
        <v>0</v>
      </c>
      <c r="F106" s="35">
        <v>0</v>
      </c>
      <c r="G106" s="27" t="e">
        <f t="shared" si="7"/>
        <v>#DIV/0!</v>
      </c>
      <c r="H106" s="30">
        <f t="shared" si="8"/>
        <v>0</v>
      </c>
    </row>
    <row r="107" spans="1:8" ht="25.5">
      <c r="A107" s="17" t="s">
        <v>133</v>
      </c>
      <c r="B107" s="3" t="s">
        <v>272</v>
      </c>
      <c r="C107" s="35">
        <v>235000</v>
      </c>
      <c r="D107" s="35">
        <v>257200</v>
      </c>
      <c r="E107" s="35">
        <v>96247.77</v>
      </c>
      <c r="F107" s="35">
        <v>149587.28</v>
      </c>
      <c r="G107" s="27">
        <f t="shared" si="7"/>
        <v>37.42137247278382</v>
      </c>
      <c r="H107" s="30">
        <f t="shared" si="8"/>
        <v>160952.22999999998</v>
      </c>
    </row>
    <row r="108" spans="1:8" ht="25.5">
      <c r="A108" s="13" t="s">
        <v>118</v>
      </c>
      <c r="B108" s="3" t="s">
        <v>273</v>
      </c>
      <c r="C108" s="35">
        <v>38300</v>
      </c>
      <c r="D108" s="35">
        <v>38300</v>
      </c>
      <c r="E108" s="35">
        <v>19106.39</v>
      </c>
      <c r="F108" s="35">
        <v>15143.77</v>
      </c>
      <c r="G108" s="27">
        <f t="shared" si="7"/>
        <v>49.886135770234986</v>
      </c>
      <c r="H108" s="30">
        <f t="shared" si="8"/>
        <v>19193.61</v>
      </c>
    </row>
    <row r="109" spans="1:8" ht="25.5">
      <c r="A109" s="13" t="s">
        <v>120</v>
      </c>
      <c r="B109" s="3" t="s">
        <v>274</v>
      </c>
      <c r="C109" s="35">
        <v>48700</v>
      </c>
      <c r="D109" s="35">
        <v>198700</v>
      </c>
      <c r="E109" s="35">
        <v>156829.25</v>
      </c>
      <c r="F109" s="35">
        <v>8742</v>
      </c>
      <c r="G109" s="27">
        <f t="shared" si="7"/>
        <v>78.92765475591344</v>
      </c>
      <c r="H109" s="30">
        <f t="shared" si="8"/>
        <v>41870.75</v>
      </c>
    </row>
    <row r="110" spans="1:8" ht="12.75">
      <c r="A110" s="13" t="s">
        <v>371</v>
      </c>
      <c r="B110" s="3" t="s">
        <v>372</v>
      </c>
      <c r="C110" s="35"/>
      <c r="D110" s="35">
        <v>0</v>
      </c>
      <c r="E110" s="35">
        <v>0</v>
      </c>
      <c r="F110" s="35">
        <v>0</v>
      </c>
      <c r="G110" s="27" t="e">
        <f t="shared" si="7"/>
        <v>#DIV/0!</v>
      </c>
      <c r="H110" s="30">
        <f t="shared" si="8"/>
        <v>0</v>
      </c>
    </row>
    <row r="111" spans="1:8" ht="38.25">
      <c r="A111" s="13" t="s">
        <v>140</v>
      </c>
      <c r="B111" s="3" t="s">
        <v>345</v>
      </c>
      <c r="C111" s="35"/>
      <c r="D111" s="35">
        <v>0</v>
      </c>
      <c r="E111" s="35">
        <v>0</v>
      </c>
      <c r="F111" s="35">
        <v>240000</v>
      </c>
      <c r="G111" s="27"/>
      <c r="H111" s="30"/>
    </row>
    <row r="112" spans="1:8" ht="12.75">
      <c r="A112" s="23" t="s">
        <v>32</v>
      </c>
      <c r="B112" s="1" t="s">
        <v>33</v>
      </c>
      <c r="C112" s="33">
        <f>C113+C114+C115</f>
        <v>2393565.09</v>
      </c>
      <c r="D112" s="33">
        <f>D113+D114+D115+D116</f>
        <v>3176537.0900000003</v>
      </c>
      <c r="E112" s="33">
        <f>E113+E114+E115+E116</f>
        <v>1574175.66</v>
      </c>
      <c r="F112" s="33">
        <f>F113+F114+F115+F116</f>
        <v>1324143.7500000002</v>
      </c>
      <c r="G112" s="27">
        <f>E112/D112*100</f>
        <v>49.556344390110674</v>
      </c>
      <c r="H112" s="30">
        <f>D112-E112</f>
        <v>1602361.4300000004</v>
      </c>
    </row>
    <row r="113" spans="1:8" ht="12.75">
      <c r="A113" s="3" t="s">
        <v>383</v>
      </c>
      <c r="B113" s="3" t="s">
        <v>393</v>
      </c>
      <c r="C113" s="34">
        <v>1739594.91</v>
      </c>
      <c r="D113" s="34">
        <v>2206597.91</v>
      </c>
      <c r="E113" s="34">
        <v>1184196.38</v>
      </c>
      <c r="F113" s="34">
        <v>955762.78</v>
      </c>
      <c r="G113" s="27">
        <f>E113/D113*100</f>
        <v>53.66616068262295</v>
      </c>
      <c r="H113" s="30">
        <f>D113-E113</f>
        <v>1022401.5300000003</v>
      </c>
    </row>
    <row r="114" spans="1:8" ht="12.75">
      <c r="A114" s="3" t="s">
        <v>115</v>
      </c>
      <c r="B114" s="3" t="s">
        <v>394</v>
      </c>
      <c r="C114" s="34">
        <v>518970.18</v>
      </c>
      <c r="D114" s="34">
        <v>677939.18</v>
      </c>
      <c r="E114" s="34">
        <v>351423.28</v>
      </c>
      <c r="F114" s="34">
        <v>295033.86</v>
      </c>
      <c r="G114" s="27">
        <f>E114/D114*100</f>
        <v>51.8369922210426</v>
      </c>
      <c r="H114" s="30">
        <f>D114-E114</f>
        <v>326515.9</v>
      </c>
    </row>
    <row r="115" spans="1:8" ht="25.5">
      <c r="A115" s="13" t="s">
        <v>120</v>
      </c>
      <c r="B115" s="3" t="s">
        <v>322</v>
      </c>
      <c r="C115" s="34">
        <v>135000</v>
      </c>
      <c r="D115" s="34">
        <v>292000</v>
      </c>
      <c r="E115" s="34">
        <v>38556</v>
      </c>
      <c r="F115" s="34">
        <v>73347.11</v>
      </c>
      <c r="G115" s="27">
        <f>E115/D115*100</f>
        <v>13.204109589041096</v>
      </c>
      <c r="H115" s="30">
        <f>D115-E115</f>
        <v>253444</v>
      </c>
    </row>
    <row r="116" spans="1:8" ht="12.75">
      <c r="A116" s="5" t="s">
        <v>371</v>
      </c>
      <c r="B116" s="3" t="s">
        <v>412</v>
      </c>
      <c r="C116" s="34">
        <v>0</v>
      </c>
      <c r="D116" s="34">
        <v>0</v>
      </c>
      <c r="E116" s="34">
        <v>0</v>
      </c>
      <c r="F116" s="34"/>
      <c r="G116" s="27" t="e">
        <f>E116/D116*100</f>
        <v>#DIV/0!</v>
      </c>
      <c r="H116" s="30">
        <f>D116-E116</f>
        <v>0</v>
      </c>
    </row>
    <row r="117" spans="1:8" ht="38.25">
      <c r="A117" s="24" t="s">
        <v>34</v>
      </c>
      <c r="B117" s="23" t="s">
        <v>35</v>
      </c>
      <c r="C117" s="31">
        <f>C118</f>
        <v>67200</v>
      </c>
      <c r="D117" s="31">
        <f>D118</f>
        <v>85700</v>
      </c>
      <c r="E117" s="31">
        <f>E118</f>
        <v>41003.61</v>
      </c>
      <c r="F117" s="31">
        <f>F118</f>
        <v>0</v>
      </c>
      <c r="G117" s="28">
        <f t="shared" si="4"/>
        <v>47.84551925320887</v>
      </c>
      <c r="H117" s="33">
        <f t="shared" si="5"/>
        <v>44696.39</v>
      </c>
    </row>
    <row r="118" spans="1:8" ht="25.5">
      <c r="A118" s="13" t="s">
        <v>120</v>
      </c>
      <c r="B118" s="3" t="s">
        <v>378</v>
      </c>
      <c r="C118" s="34">
        <v>67200</v>
      </c>
      <c r="D118" s="11">
        <v>85700</v>
      </c>
      <c r="E118" s="3">
        <v>41003.61</v>
      </c>
      <c r="F118" s="3">
        <v>0</v>
      </c>
      <c r="G118" s="27">
        <f t="shared" si="4"/>
        <v>47.84551925320887</v>
      </c>
      <c r="H118" s="30">
        <f t="shared" si="5"/>
        <v>44696.39</v>
      </c>
    </row>
    <row r="119" spans="1:8" ht="12.75">
      <c r="A119" s="1" t="s">
        <v>36</v>
      </c>
      <c r="B119" s="1" t="s">
        <v>37</v>
      </c>
      <c r="C119" s="33">
        <f>C120+C124+C125+C130+C126+C127+C128+C129+C131</f>
        <v>20079444.110000003</v>
      </c>
      <c r="D119" s="33">
        <f>D120+D124+D125+D130+D126+D127+D128+D129+D131</f>
        <v>26537316.59</v>
      </c>
      <c r="E119" s="33">
        <f>E120+E124+E125+E130+E126+E127+E128+E129+E131</f>
        <v>8488001.489999998</v>
      </c>
      <c r="F119" s="33">
        <f>F120+F124+F125+F130+F126+F127+F128+F129+F131</f>
        <v>12996302.57</v>
      </c>
      <c r="G119" s="28">
        <f t="shared" si="4"/>
        <v>31.98515366545581</v>
      </c>
      <c r="H119" s="33">
        <f t="shared" si="5"/>
        <v>18049315.1</v>
      </c>
    </row>
    <row r="120" spans="1:8" ht="25.5">
      <c r="A120" s="17" t="s">
        <v>126</v>
      </c>
      <c r="B120" s="3" t="s">
        <v>127</v>
      </c>
      <c r="C120" s="34">
        <f>C121+C122+C123</f>
        <v>14322.1</v>
      </c>
      <c r="D120" s="34">
        <f>D121+D122+D123</f>
        <v>14322.1</v>
      </c>
      <c r="E120" s="34">
        <f>E121+E122+E123</f>
        <v>0</v>
      </c>
      <c r="F120" s="34">
        <f>F121+F122+F123</f>
        <v>1389156.92</v>
      </c>
      <c r="G120" s="27">
        <f t="shared" si="4"/>
        <v>0</v>
      </c>
      <c r="H120" s="30">
        <f t="shared" si="5"/>
        <v>14322.1</v>
      </c>
    </row>
    <row r="121" spans="1:8" ht="12.75">
      <c r="A121" s="3" t="s">
        <v>113</v>
      </c>
      <c r="B121" s="3" t="s">
        <v>112</v>
      </c>
      <c r="C121" s="34">
        <f aca="true" t="shared" si="9" ref="C121:F122">C134+C149</f>
        <v>11000</v>
      </c>
      <c r="D121" s="34">
        <f t="shared" si="9"/>
        <v>11000</v>
      </c>
      <c r="E121" s="34">
        <f t="shared" si="9"/>
        <v>0</v>
      </c>
      <c r="F121" s="34">
        <f t="shared" si="9"/>
        <v>1056748.79</v>
      </c>
      <c r="G121" s="27">
        <f t="shared" si="4"/>
        <v>0</v>
      </c>
      <c r="H121" s="30">
        <f t="shared" si="5"/>
        <v>11000</v>
      </c>
    </row>
    <row r="122" spans="1:8" ht="12.75">
      <c r="A122" s="3" t="s">
        <v>115</v>
      </c>
      <c r="B122" s="3" t="s">
        <v>114</v>
      </c>
      <c r="C122" s="34">
        <f t="shared" si="9"/>
        <v>3322.1</v>
      </c>
      <c r="D122" s="34">
        <f t="shared" si="9"/>
        <v>3322.1</v>
      </c>
      <c r="E122" s="34">
        <f t="shared" si="9"/>
        <v>0</v>
      </c>
      <c r="F122" s="34">
        <f t="shared" si="9"/>
        <v>319138.13</v>
      </c>
      <c r="G122" s="27">
        <f t="shared" si="4"/>
        <v>0</v>
      </c>
      <c r="H122" s="30">
        <f t="shared" si="5"/>
        <v>3322.1</v>
      </c>
    </row>
    <row r="123" spans="1:8" ht="12.75">
      <c r="A123" s="5" t="s">
        <v>116</v>
      </c>
      <c r="B123" s="3" t="s">
        <v>117</v>
      </c>
      <c r="C123" s="34">
        <f>C136</f>
        <v>0</v>
      </c>
      <c r="D123" s="34">
        <f>D136</f>
        <v>0</v>
      </c>
      <c r="E123" s="34">
        <f>E136</f>
        <v>0</v>
      </c>
      <c r="F123" s="34">
        <f>F136</f>
        <v>13270</v>
      </c>
      <c r="G123" s="27" t="e">
        <f t="shared" si="4"/>
        <v>#DIV/0!</v>
      </c>
      <c r="H123" s="30">
        <f t="shared" si="5"/>
        <v>0</v>
      </c>
    </row>
    <row r="124" spans="1:8" ht="25.5">
      <c r="A124" s="13" t="s">
        <v>118</v>
      </c>
      <c r="B124" s="3" t="s">
        <v>119</v>
      </c>
      <c r="C124" s="34">
        <f>C137+C151</f>
        <v>37500</v>
      </c>
      <c r="D124" s="34">
        <f>D137+D151</f>
        <v>37500</v>
      </c>
      <c r="E124" s="34">
        <f>E137+E151</f>
        <v>37500</v>
      </c>
      <c r="F124" s="34">
        <f>F137+F151</f>
        <v>130835.78</v>
      </c>
      <c r="G124" s="27">
        <f t="shared" si="4"/>
        <v>100</v>
      </c>
      <c r="H124" s="30">
        <f t="shared" si="5"/>
        <v>0</v>
      </c>
    </row>
    <row r="125" spans="1:8" ht="25.5">
      <c r="A125" s="13" t="s">
        <v>120</v>
      </c>
      <c r="B125" s="3" t="s">
        <v>121</v>
      </c>
      <c r="C125" s="34">
        <f>C138+C144+C152+C141</f>
        <v>17621622.01</v>
      </c>
      <c r="D125" s="34">
        <f>D138+D144+D152+D141</f>
        <v>22606416.49</v>
      </c>
      <c r="E125" s="34">
        <f>E138+E144+E152+E141</f>
        <v>6830057.3</v>
      </c>
      <c r="F125" s="34">
        <f>F138+F144+F152+F141</f>
        <v>4357697.18</v>
      </c>
      <c r="G125" s="27">
        <f t="shared" si="4"/>
        <v>30.2129145635324</v>
      </c>
      <c r="H125" s="30">
        <f t="shared" si="5"/>
        <v>15776359.189999998</v>
      </c>
    </row>
    <row r="126" spans="1:8" ht="12.75">
      <c r="A126" s="5" t="s">
        <v>149</v>
      </c>
      <c r="B126" s="3" t="s">
        <v>123</v>
      </c>
      <c r="C126" s="3"/>
      <c r="D126" s="3"/>
      <c r="E126" s="3"/>
      <c r="F126" s="3"/>
      <c r="G126" s="27"/>
      <c r="H126" s="30">
        <f>D126-E126</f>
        <v>0</v>
      </c>
    </row>
    <row r="127" spans="1:8" ht="38.25">
      <c r="A127" s="13" t="s">
        <v>172</v>
      </c>
      <c r="B127" s="3" t="s">
        <v>341</v>
      </c>
      <c r="C127" s="34">
        <f>C153</f>
        <v>0</v>
      </c>
      <c r="D127" s="34">
        <f>D153</f>
        <v>0</v>
      </c>
      <c r="E127" s="34">
        <f>E153</f>
        <v>0</v>
      </c>
      <c r="F127" s="34">
        <f>F153</f>
        <v>0</v>
      </c>
      <c r="G127" s="27"/>
      <c r="H127" s="30">
        <f>D127-E127</f>
        <v>0</v>
      </c>
    </row>
    <row r="128" spans="1:8" ht="51">
      <c r="A128" s="17" t="s">
        <v>154</v>
      </c>
      <c r="B128" s="3" t="s">
        <v>158</v>
      </c>
      <c r="C128" s="3">
        <f>C155</f>
        <v>2271000</v>
      </c>
      <c r="D128" s="3">
        <f aca="true" t="shared" si="10" ref="D128:F129">D155</f>
        <v>2791300</v>
      </c>
      <c r="E128" s="3">
        <f>E155</f>
        <v>1192600</v>
      </c>
      <c r="F128" s="3">
        <f>F155</f>
        <v>988000</v>
      </c>
      <c r="G128" s="27">
        <f>E128/D128*100</f>
        <v>42.72561172213664</v>
      </c>
      <c r="H128" s="30">
        <f>D128-E128</f>
        <v>1598700</v>
      </c>
    </row>
    <row r="129" spans="1:8" ht="12.75">
      <c r="A129" s="17" t="s">
        <v>156</v>
      </c>
      <c r="B129" s="3" t="s">
        <v>159</v>
      </c>
      <c r="C129" s="3">
        <f>C156</f>
        <v>4000</v>
      </c>
      <c r="D129" s="3">
        <f t="shared" si="10"/>
        <v>4000</v>
      </c>
      <c r="E129" s="3">
        <f>E156</f>
        <v>0</v>
      </c>
      <c r="F129" s="3">
        <f t="shared" si="10"/>
        <v>0</v>
      </c>
      <c r="G129" s="27">
        <f>E129/D129*100</f>
        <v>0</v>
      </c>
      <c r="H129" s="30">
        <f>D129-E129</f>
        <v>4000</v>
      </c>
    </row>
    <row r="130" spans="1:8" ht="38.25">
      <c r="A130" s="13" t="s">
        <v>140</v>
      </c>
      <c r="B130" s="3" t="s">
        <v>141</v>
      </c>
      <c r="C130" s="34">
        <f>C139+C142+C157+C145</f>
        <v>125000</v>
      </c>
      <c r="D130" s="34">
        <f>D139+D142+D157+D145</f>
        <v>1077778</v>
      </c>
      <c r="E130" s="34">
        <f>E139+E142+E157+E145</f>
        <v>422918.58</v>
      </c>
      <c r="F130" s="34">
        <f>F139+F142+F157+F145</f>
        <v>6130612.6899999995</v>
      </c>
      <c r="G130" s="27">
        <f t="shared" si="4"/>
        <v>39.23986015672987</v>
      </c>
      <c r="H130" s="30">
        <f t="shared" si="5"/>
        <v>654859.4199999999</v>
      </c>
    </row>
    <row r="131" spans="1:8" ht="38.25">
      <c r="A131" s="13" t="s">
        <v>407</v>
      </c>
      <c r="B131" s="3" t="s">
        <v>409</v>
      </c>
      <c r="C131" s="34">
        <f>C146</f>
        <v>6000</v>
      </c>
      <c r="D131" s="34">
        <f>D146</f>
        <v>6000</v>
      </c>
      <c r="E131" s="34">
        <f>E146</f>
        <v>4925.61</v>
      </c>
      <c r="F131" s="34">
        <f>F146</f>
        <v>0</v>
      </c>
      <c r="G131" s="27"/>
      <c r="H131" s="30"/>
    </row>
    <row r="132" spans="1:8" ht="12.75">
      <c r="A132" s="23" t="s">
        <v>2</v>
      </c>
      <c r="B132" s="23" t="s">
        <v>38</v>
      </c>
      <c r="C132" s="31">
        <f>C133+C137+C138+C139</f>
        <v>566700</v>
      </c>
      <c r="D132" s="31">
        <f>D133+D137+D138+D139</f>
        <v>626700</v>
      </c>
      <c r="E132" s="31">
        <f>E133+E137+E138+E139</f>
        <v>144158.81</v>
      </c>
      <c r="F132" s="31">
        <f>F133+F137+F138+F139</f>
        <v>6339192.87</v>
      </c>
      <c r="G132" s="28">
        <f t="shared" si="4"/>
        <v>23.00284187011329</v>
      </c>
      <c r="H132" s="33">
        <f t="shared" si="5"/>
        <v>482541.19</v>
      </c>
    </row>
    <row r="133" spans="1:8" ht="25.5">
      <c r="A133" s="17" t="s">
        <v>126</v>
      </c>
      <c r="B133" s="3" t="s">
        <v>142</v>
      </c>
      <c r="C133" s="34">
        <f>C134+C135+C136</f>
        <v>0</v>
      </c>
      <c r="D133" s="34">
        <f>D134+D135+D136</f>
        <v>0</v>
      </c>
      <c r="E133" s="34">
        <f>E134+E135+E136</f>
        <v>0</v>
      </c>
      <c r="F133" s="34">
        <f>F134+F135+F136</f>
        <v>1376896.6400000001</v>
      </c>
      <c r="G133" s="27" t="e">
        <f t="shared" si="4"/>
        <v>#DIV/0!</v>
      </c>
      <c r="H133" s="30">
        <f t="shared" si="5"/>
        <v>0</v>
      </c>
    </row>
    <row r="134" spans="1:8" ht="12.75">
      <c r="A134" s="3" t="s">
        <v>113</v>
      </c>
      <c r="B134" s="3" t="s">
        <v>143</v>
      </c>
      <c r="C134" s="34">
        <v>0</v>
      </c>
      <c r="D134" s="34">
        <v>0</v>
      </c>
      <c r="E134" s="34">
        <v>0</v>
      </c>
      <c r="F134" s="34">
        <v>1047332.29</v>
      </c>
      <c r="G134" s="27" t="e">
        <f t="shared" si="4"/>
        <v>#DIV/0!</v>
      </c>
      <c r="H134" s="30">
        <f t="shared" si="5"/>
        <v>0</v>
      </c>
    </row>
    <row r="135" spans="1:8" ht="12.75">
      <c r="A135" s="3" t="s">
        <v>115</v>
      </c>
      <c r="B135" s="3" t="s">
        <v>144</v>
      </c>
      <c r="C135" s="34">
        <v>0</v>
      </c>
      <c r="D135" s="34">
        <v>0</v>
      </c>
      <c r="E135" s="34">
        <v>0</v>
      </c>
      <c r="F135" s="34">
        <v>316294.35</v>
      </c>
      <c r="G135" s="27" t="e">
        <f t="shared" si="4"/>
        <v>#DIV/0!</v>
      </c>
      <c r="H135" s="30">
        <f t="shared" si="5"/>
        <v>0</v>
      </c>
    </row>
    <row r="136" spans="1:8" ht="12.75">
      <c r="A136" s="5" t="s">
        <v>116</v>
      </c>
      <c r="B136" s="3" t="s">
        <v>145</v>
      </c>
      <c r="C136" s="34">
        <v>0</v>
      </c>
      <c r="D136" s="34">
        <v>0</v>
      </c>
      <c r="E136" s="34">
        <v>0</v>
      </c>
      <c r="F136" s="34">
        <v>13270</v>
      </c>
      <c r="G136" s="27" t="e">
        <f t="shared" si="4"/>
        <v>#DIV/0!</v>
      </c>
      <c r="H136" s="30">
        <f t="shared" si="5"/>
        <v>0</v>
      </c>
    </row>
    <row r="137" spans="1:8" ht="25.5">
      <c r="A137" s="13" t="s">
        <v>118</v>
      </c>
      <c r="B137" s="3" t="s">
        <v>146</v>
      </c>
      <c r="C137" s="3">
        <v>0</v>
      </c>
      <c r="D137" s="34">
        <v>0</v>
      </c>
      <c r="E137" s="34">
        <v>0</v>
      </c>
      <c r="F137" s="34">
        <v>73835.78</v>
      </c>
      <c r="G137" s="27" t="e">
        <f t="shared" si="4"/>
        <v>#DIV/0!</v>
      </c>
      <c r="H137" s="30">
        <f t="shared" si="5"/>
        <v>0</v>
      </c>
    </row>
    <row r="138" spans="1:8" ht="25.5">
      <c r="A138" s="13" t="s">
        <v>120</v>
      </c>
      <c r="B138" s="3" t="s">
        <v>147</v>
      </c>
      <c r="C138" s="34">
        <v>566700</v>
      </c>
      <c r="D138" s="34">
        <v>626700</v>
      </c>
      <c r="E138" s="34">
        <v>144158.81</v>
      </c>
      <c r="F138" s="34">
        <v>200547.78</v>
      </c>
      <c r="G138" s="27">
        <f>E138/D138*100</f>
        <v>23.00284187011329</v>
      </c>
      <c r="H138" s="30">
        <f>D138-E138</f>
        <v>482541.19</v>
      </c>
    </row>
    <row r="139" spans="1:8" ht="51">
      <c r="A139" s="13" t="s">
        <v>396</v>
      </c>
      <c r="B139" s="3" t="s">
        <v>384</v>
      </c>
      <c r="C139" s="34">
        <v>0</v>
      </c>
      <c r="D139" s="34">
        <v>0</v>
      </c>
      <c r="E139" s="34">
        <v>0</v>
      </c>
      <c r="F139" s="34">
        <v>4687912.67</v>
      </c>
      <c r="G139" s="27" t="e">
        <f>E139/D139*100</f>
        <v>#DIV/0!</v>
      </c>
      <c r="H139" s="30">
        <f>D139-E139</f>
        <v>0</v>
      </c>
    </row>
    <row r="140" spans="1:8" ht="12.75">
      <c r="A140" s="23" t="s">
        <v>3</v>
      </c>
      <c r="B140" s="23" t="s">
        <v>39</v>
      </c>
      <c r="C140" s="31">
        <f>C142+C141</f>
        <v>800000</v>
      </c>
      <c r="D140" s="31">
        <f>D142+D141</f>
        <v>900000</v>
      </c>
      <c r="E140" s="31">
        <f>E142+E141</f>
        <v>340850.67</v>
      </c>
      <c r="F140" s="31">
        <f>F142+F141</f>
        <v>322341.97</v>
      </c>
      <c r="G140" s="28">
        <f t="shared" si="4"/>
        <v>37.872296666666664</v>
      </c>
      <c r="H140" s="33">
        <f t="shared" si="5"/>
        <v>559149.3300000001</v>
      </c>
    </row>
    <row r="141" spans="1:8" ht="25.5">
      <c r="A141" s="13" t="s">
        <v>120</v>
      </c>
      <c r="B141" s="3" t="s">
        <v>351</v>
      </c>
      <c r="C141" s="35">
        <v>800000</v>
      </c>
      <c r="D141" s="35">
        <v>900000</v>
      </c>
      <c r="E141" s="35">
        <v>340850.67</v>
      </c>
      <c r="F141" s="35">
        <v>0</v>
      </c>
      <c r="G141" s="28"/>
      <c r="H141" s="33"/>
    </row>
    <row r="142" spans="1:8" ht="51">
      <c r="A142" s="13" t="s">
        <v>396</v>
      </c>
      <c r="B142" s="3" t="s">
        <v>385</v>
      </c>
      <c r="C142" s="3">
        <v>0</v>
      </c>
      <c r="D142" s="34">
        <v>0</v>
      </c>
      <c r="E142" s="34">
        <v>0</v>
      </c>
      <c r="F142" s="34">
        <v>322341.97</v>
      </c>
      <c r="G142" s="27" t="e">
        <f t="shared" si="4"/>
        <v>#DIV/0!</v>
      </c>
      <c r="H142" s="30">
        <f t="shared" si="5"/>
        <v>0</v>
      </c>
    </row>
    <row r="143" spans="1:8" ht="12.75">
      <c r="A143" s="23" t="s">
        <v>40</v>
      </c>
      <c r="B143" s="23" t="s">
        <v>41</v>
      </c>
      <c r="C143" s="31">
        <f>C144+C145+C146</f>
        <v>14663278.49</v>
      </c>
      <c r="D143" s="31">
        <f>D144+D145+D146</f>
        <v>19078950.59</v>
      </c>
      <c r="E143" s="31">
        <f>E144+E145+E146</f>
        <v>6001773.430000001</v>
      </c>
      <c r="F143" s="31">
        <f>F144+F145</f>
        <v>4898863.13</v>
      </c>
      <c r="G143" s="28">
        <f t="shared" si="4"/>
        <v>31.45756576960662</v>
      </c>
      <c r="H143" s="33">
        <f t="shared" si="5"/>
        <v>13077177.16</v>
      </c>
    </row>
    <row r="144" spans="1:8" ht="25.5">
      <c r="A144" s="13" t="s">
        <v>120</v>
      </c>
      <c r="B144" s="3" t="s">
        <v>148</v>
      </c>
      <c r="C144" s="3">
        <v>14657278.49</v>
      </c>
      <c r="D144" s="3">
        <v>19072950.59</v>
      </c>
      <c r="E144" s="34">
        <v>5996847.82</v>
      </c>
      <c r="F144" s="34">
        <v>3778505.08</v>
      </c>
      <c r="G144" s="27">
        <f t="shared" si="4"/>
        <v>31.441636634575897</v>
      </c>
      <c r="H144" s="30">
        <f t="shared" si="5"/>
        <v>13076102.77</v>
      </c>
    </row>
    <row r="145" spans="1:8" ht="51">
      <c r="A145" s="13" t="s">
        <v>396</v>
      </c>
      <c r="B145" s="3" t="s">
        <v>395</v>
      </c>
      <c r="C145" s="3">
        <v>0</v>
      </c>
      <c r="D145" s="3">
        <v>0</v>
      </c>
      <c r="E145" s="34">
        <v>0</v>
      </c>
      <c r="F145" s="34">
        <v>1120358.05</v>
      </c>
      <c r="G145" s="27" t="e">
        <f t="shared" si="4"/>
        <v>#DIV/0!</v>
      </c>
      <c r="H145" s="30">
        <f t="shared" si="5"/>
        <v>0</v>
      </c>
    </row>
    <row r="146" spans="1:8" ht="38.25">
      <c r="A146" s="13" t="s">
        <v>407</v>
      </c>
      <c r="B146" s="3" t="s">
        <v>413</v>
      </c>
      <c r="C146" s="3">
        <v>6000</v>
      </c>
      <c r="D146" s="3">
        <v>6000</v>
      </c>
      <c r="E146" s="34">
        <v>4925.61</v>
      </c>
      <c r="F146" s="3"/>
      <c r="G146" s="27">
        <f t="shared" si="4"/>
        <v>82.09349999999999</v>
      </c>
      <c r="H146" s="30">
        <f t="shared" si="5"/>
        <v>1074.3900000000003</v>
      </c>
    </row>
    <row r="147" spans="1:8" ht="25.5">
      <c r="A147" s="24" t="s">
        <v>4</v>
      </c>
      <c r="B147" s="23" t="s">
        <v>42</v>
      </c>
      <c r="C147" s="31">
        <f>C152+C153+C154+C155+C156+C157+C151+C148</f>
        <v>4049465.62</v>
      </c>
      <c r="D147" s="31">
        <f>D152+D153+D154+D155+D156+D157+D151+D148</f>
        <v>5931666</v>
      </c>
      <c r="E147" s="31">
        <f>E152+E153+E154+E155+E156+E157+E151+E148</f>
        <v>2001218.58</v>
      </c>
      <c r="F147" s="31">
        <f>F152+F153+F154+F155+F156+F157+F151+F148</f>
        <v>1435904.6</v>
      </c>
      <c r="G147" s="28">
        <f t="shared" si="4"/>
        <v>33.73788375812124</v>
      </c>
      <c r="H147" s="33">
        <f t="shared" si="5"/>
        <v>3930447.42</v>
      </c>
    </row>
    <row r="148" spans="1:8" ht="25.5">
      <c r="A148" s="17" t="s">
        <v>126</v>
      </c>
      <c r="B148" s="3" t="s">
        <v>379</v>
      </c>
      <c r="C148" s="35">
        <f>C149+C150</f>
        <v>14322.1</v>
      </c>
      <c r="D148" s="35">
        <f>D149+D150</f>
        <v>14322.1</v>
      </c>
      <c r="E148" s="35">
        <f>E149+E150</f>
        <v>0</v>
      </c>
      <c r="F148" s="35">
        <f>F149+F150</f>
        <v>12260.28</v>
      </c>
      <c r="G148" s="28"/>
      <c r="H148" s="33"/>
    </row>
    <row r="149" spans="1:8" ht="12.75">
      <c r="A149" s="3" t="s">
        <v>113</v>
      </c>
      <c r="B149" s="3" t="s">
        <v>380</v>
      </c>
      <c r="C149" s="35">
        <v>11000</v>
      </c>
      <c r="D149" s="35">
        <v>11000</v>
      </c>
      <c r="E149" s="35">
        <v>0</v>
      </c>
      <c r="F149" s="35">
        <v>9416.5</v>
      </c>
      <c r="G149" s="28"/>
      <c r="H149" s="33"/>
    </row>
    <row r="150" spans="1:8" ht="12.75">
      <c r="A150" s="3" t="s">
        <v>115</v>
      </c>
      <c r="B150" s="3" t="s">
        <v>381</v>
      </c>
      <c r="C150" s="35">
        <v>3322.1</v>
      </c>
      <c r="D150" s="35">
        <v>3322.1</v>
      </c>
      <c r="E150" s="35">
        <v>0</v>
      </c>
      <c r="F150" s="35">
        <v>2843.78</v>
      </c>
      <c r="G150" s="28"/>
      <c r="H150" s="33"/>
    </row>
    <row r="151" spans="1:8" ht="25.5">
      <c r="A151" s="13" t="s">
        <v>118</v>
      </c>
      <c r="B151" s="3" t="s">
        <v>329</v>
      </c>
      <c r="C151" s="35">
        <v>37500</v>
      </c>
      <c r="D151" s="35">
        <v>37500</v>
      </c>
      <c r="E151" s="35">
        <v>37500</v>
      </c>
      <c r="F151" s="36">
        <v>57000</v>
      </c>
      <c r="G151" s="28"/>
      <c r="H151" s="33"/>
    </row>
    <row r="152" spans="1:8" ht="25.5">
      <c r="A152" s="13" t="s">
        <v>120</v>
      </c>
      <c r="B152" s="3" t="s">
        <v>151</v>
      </c>
      <c r="C152" s="3">
        <v>1597643.52</v>
      </c>
      <c r="D152" s="3">
        <v>2006765.9</v>
      </c>
      <c r="E152" s="34">
        <v>348200</v>
      </c>
      <c r="F152" s="34">
        <v>378644.32</v>
      </c>
      <c r="G152" s="27">
        <f t="shared" si="4"/>
        <v>17.351301414878538</v>
      </c>
      <c r="H152" s="30">
        <f t="shared" si="5"/>
        <v>1658565.9</v>
      </c>
    </row>
    <row r="153" spans="1:8" ht="40.5" customHeight="1">
      <c r="A153" s="13" t="s">
        <v>172</v>
      </c>
      <c r="B153" s="3" t="s">
        <v>340</v>
      </c>
      <c r="C153" s="3"/>
      <c r="D153" s="34">
        <v>0</v>
      </c>
      <c r="E153" s="34">
        <v>0</v>
      </c>
      <c r="F153" s="34">
        <v>0</v>
      </c>
      <c r="G153" s="27" t="e">
        <f t="shared" si="4"/>
        <v>#DIV/0!</v>
      </c>
      <c r="H153" s="30">
        <f t="shared" si="5"/>
        <v>0</v>
      </c>
    </row>
    <row r="154" spans="1:8" ht="12.75">
      <c r="A154" s="5" t="s">
        <v>149</v>
      </c>
      <c r="B154" s="3" t="s">
        <v>153</v>
      </c>
      <c r="C154" s="3"/>
      <c r="D154" s="34"/>
      <c r="E154" s="34">
        <v>0</v>
      </c>
      <c r="F154" s="34"/>
      <c r="G154" s="27"/>
      <c r="H154" s="30">
        <f t="shared" si="5"/>
        <v>0</v>
      </c>
    </row>
    <row r="155" spans="1:8" ht="51">
      <c r="A155" s="17" t="s">
        <v>154</v>
      </c>
      <c r="B155" s="3" t="s">
        <v>155</v>
      </c>
      <c r="C155" s="3">
        <v>2271000</v>
      </c>
      <c r="D155" s="34">
        <v>2791300</v>
      </c>
      <c r="E155" s="34">
        <v>1192600</v>
      </c>
      <c r="F155" s="34">
        <v>988000</v>
      </c>
      <c r="G155" s="27">
        <f t="shared" si="4"/>
        <v>42.72561172213664</v>
      </c>
      <c r="H155" s="30">
        <f t="shared" si="5"/>
        <v>1598700</v>
      </c>
    </row>
    <row r="156" spans="1:8" ht="12.75">
      <c r="A156" s="17" t="s">
        <v>156</v>
      </c>
      <c r="B156" s="3" t="s">
        <v>157</v>
      </c>
      <c r="C156" s="3">
        <v>4000</v>
      </c>
      <c r="D156" s="34">
        <v>4000</v>
      </c>
      <c r="E156" s="34">
        <v>0</v>
      </c>
      <c r="F156" s="34">
        <v>0</v>
      </c>
      <c r="G156" s="27">
        <f t="shared" si="4"/>
        <v>0</v>
      </c>
      <c r="H156" s="30">
        <f t="shared" si="5"/>
        <v>4000</v>
      </c>
    </row>
    <row r="157" spans="1:8" ht="51">
      <c r="A157" s="13" t="s">
        <v>396</v>
      </c>
      <c r="B157" s="3" t="s">
        <v>386</v>
      </c>
      <c r="C157" s="3">
        <v>125000</v>
      </c>
      <c r="D157" s="34">
        <v>1077778</v>
      </c>
      <c r="E157" s="34">
        <v>422918.58</v>
      </c>
      <c r="F157" s="34">
        <v>0</v>
      </c>
      <c r="G157" s="27">
        <f t="shared" si="4"/>
        <v>39.23986015672987</v>
      </c>
      <c r="H157" s="30">
        <f t="shared" si="5"/>
        <v>654859.4199999999</v>
      </c>
    </row>
    <row r="158" spans="1:8" ht="12.75">
      <c r="A158" s="1" t="s">
        <v>43</v>
      </c>
      <c r="B158" s="1" t="s">
        <v>44</v>
      </c>
      <c r="C158" s="33">
        <f>C161+C162+C160+C164+C159</f>
        <v>11069343.219999999</v>
      </c>
      <c r="D158" s="33">
        <f>D161+D162+D160+D164+D159+D163</f>
        <v>21651694.83</v>
      </c>
      <c r="E158" s="33">
        <f>E161+E162+E160+E164+E159+E163</f>
        <v>3512288.7800000003</v>
      </c>
      <c r="F158" s="33">
        <f>F161+F162+F160+F164+F159</f>
        <v>10894416.59</v>
      </c>
      <c r="G158" s="28">
        <f t="shared" si="4"/>
        <v>16.22177297240246</v>
      </c>
      <c r="H158" s="33">
        <f t="shared" si="5"/>
        <v>18139406.049999997</v>
      </c>
    </row>
    <row r="159" spans="1:8" ht="38.25">
      <c r="A159" s="13" t="s">
        <v>410</v>
      </c>
      <c r="B159" s="3" t="s">
        <v>411</v>
      </c>
      <c r="C159" s="33"/>
      <c r="D159" s="35">
        <f>D174</f>
        <v>0</v>
      </c>
      <c r="E159" s="35">
        <f>E174</f>
        <v>0</v>
      </c>
      <c r="F159" s="33"/>
      <c r="G159" s="28"/>
      <c r="H159" s="33"/>
    </row>
    <row r="160" spans="1:8" ht="25.5">
      <c r="A160" s="13" t="s">
        <v>120</v>
      </c>
      <c r="B160" s="3" t="s">
        <v>326</v>
      </c>
      <c r="C160" s="35">
        <f>C166+C170+C175</f>
        <v>4928153.14</v>
      </c>
      <c r="D160" s="35">
        <f>D166+D170+D175</f>
        <v>14890894.83</v>
      </c>
      <c r="E160" s="35">
        <f>E166+E170+E175</f>
        <v>2622471.98</v>
      </c>
      <c r="F160" s="35">
        <f>F166+F170+F175</f>
        <v>3758521.79</v>
      </c>
      <c r="G160" s="27">
        <f>E160/D160*100</f>
        <v>17.611245059072115</v>
      </c>
      <c r="H160" s="30">
        <f>D160-E160</f>
        <v>12268422.85</v>
      </c>
    </row>
    <row r="161" spans="1:8" ht="38.25">
      <c r="A161" s="17" t="s">
        <v>160</v>
      </c>
      <c r="B161" s="3" t="s">
        <v>327</v>
      </c>
      <c r="C161" s="35">
        <f>C167</f>
        <v>5214800</v>
      </c>
      <c r="D161" s="35">
        <f>D167</f>
        <v>5214800</v>
      </c>
      <c r="E161" s="35">
        <f>E167</f>
        <v>439519.8</v>
      </c>
      <c r="F161" s="35">
        <f>F167</f>
        <v>1880456.8</v>
      </c>
      <c r="G161" s="27">
        <f t="shared" si="4"/>
        <v>8.428315563396486</v>
      </c>
      <c r="H161" s="30">
        <f t="shared" si="5"/>
        <v>4775280.2</v>
      </c>
    </row>
    <row r="162" spans="1:8" ht="51">
      <c r="A162" s="13" t="s">
        <v>396</v>
      </c>
      <c r="B162" s="3" t="s">
        <v>398</v>
      </c>
      <c r="C162" s="35">
        <f>C168+C176+C172</f>
        <v>926390.08</v>
      </c>
      <c r="D162" s="35">
        <f>D176+D172</f>
        <v>1376000</v>
      </c>
      <c r="E162" s="35">
        <f>E176+E172</f>
        <v>409000</v>
      </c>
      <c r="F162" s="35">
        <f>F168+F176+F172</f>
        <v>755438</v>
      </c>
      <c r="G162" s="27">
        <f t="shared" si="4"/>
        <v>29.723837209302324</v>
      </c>
      <c r="H162" s="30">
        <f t="shared" si="5"/>
        <v>967000</v>
      </c>
    </row>
    <row r="163" spans="1:8" ht="25.5">
      <c r="A163" s="13" t="s">
        <v>418</v>
      </c>
      <c r="B163" s="3" t="s">
        <v>422</v>
      </c>
      <c r="C163" s="35"/>
      <c r="D163" s="35">
        <f>D168+D177</f>
        <v>170000</v>
      </c>
      <c r="E163" s="35">
        <f>E168+E177</f>
        <v>41297</v>
      </c>
      <c r="F163" s="35"/>
      <c r="G163" s="27"/>
      <c r="H163" s="30"/>
    </row>
    <row r="164" spans="1:8" ht="57" customHeight="1">
      <c r="A164" s="13" t="s">
        <v>336</v>
      </c>
      <c r="B164" s="3" t="s">
        <v>337</v>
      </c>
      <c r="C164" s="35">
        <f>C171</f>
        <v>0</v>
      </c>
      <c r="D164" s="35">
        <f>D171</f>
        <v>0</v>
      </c>
      <c r="E164" s="35">
        <f>E171</f>
        <v>0</v>
      </c>
      <c r="F164" s="35">
        <f>F171</f>
        <v>4500000</v>
      </c>
      <c r="G164" s="27" t="e">
        <f>E164/D164*100</f>
        <v>#DIV/0!</v>
      </c>
      <c r="H164" s="30">
        <f>D164-E164</f>
        <v>0</v>
      </c>
    </row>
    <row r="165" spans="1:8" ht="12.75">
      <c r="A165" s="23" t="s">
        <v>45</v>
      </c>
      <c r="B165" s="23" t="s">
        <v>46</v>
      </c>
      <c r="C165" s="31">
        <f>C167+C166+C168</f>
        <v>5264800</v>
      </c>
      <c r="D165" s="31">
        <f>D167+D166+D168</f>
        <v>5519800</v>
      </c>
      <c r="E165" s="31">
        <f>E167+E166+E168</f>
        <v>587173.29</v>
      </c>
      <c r="F165" s="33">
        <f>F167+F166+F168</f>
        <v>2133211.85</v>
      </c>
      <c r="G165" s="28">
        <f t="shared" si="4"/>
        <v>10.637582702271823</v>
      </c>
      <c r="H165" s="33">
        <f t="shared" si="5"/>
        <v>4932626.71</v>
      </c>
    </row>
    <row r="166" spans="1:8" ht="25.5">
      <c r="A166" s="13" t="s">
        <v>120</v>
      </c>
      <c r="B166" s="3" t="s">
        <v>323</v>
      </c>
      <c r="C166" s="35">
        <v>50000</v>
      </c>
      <c r="D166" s="35">
        <v>255000</v>
      </c>
      <c r="E166" s="35">
        <v>135479.49</v>
      </c>
      <c r="F166" s="35">
        <v>82755.05</v>
      </c>
      <c r="G166" s="27">
        <f aca="true" t="shared" si="11" ref="G166:G172">E166/D166*100</f>
        <v>53.12921176470587</v>
      </c>
      <c r="H166" s="30">
        <f aca="true" t="shared" si="12" ref="H166:H172">D166-E166</f>
        <v>119520.51000000001</v>
      </c>
    </row>
    <row r="167" spans="1:8" ht="38.25">
      <c r="A167" s="17" t="s">
        <v>160</v>
      </c>
      <c r="B167" s="3" t="s">
        <v>161</v>
      </c>
      <c r="C167" s="35">
        <v>5214800</v>
      </c>
      <c r="D167" s="35">
        <v>5214800</v>
      </c>
      <c r="E167" s="35">
        <v>439519.8</v>
      </c>
      <c r="F167" s="35">
        <v>1880456.8</v>
      </c>
      <c r="G167" s="27">
        <f t="shared" si="11"/>
        <v>8.428315563396486</v>
      </c>
      <c r="H167" s="30">
        <f t="shared" si="12"/>
        <v>4775280.2</v>
      </c>
    </row>
    <row r="168" spans="1:8" ht="25.5">
      <c r="A168" s="13" t="s">
        <v>418</v>
      </c>
      <c r="B168" s="3" t="s">
        <v>421</v>
      </c>
      <c r="C168" s="35">
        <v>0</v>
      </c>
      <c r="D168" s="35">
        <v>50000</v>
      </c>
      <c r="E168" s="35">
        <v>12174</v>
      </c>
      <c r="F168" s="35">
        <v>170000</v>
      </c>
      <c r="G168" s="27">
        <f t="shared" si="11"/>
        <v>24.348</v>
      </c>
      <c r="H168" s="30">
        <f t="shared" si="12"/>
        <v>37826</v>
      </c>
    </row>
    <row r="169" spans="1:8" ht="12.75">
      <c r="A169" s="23" t="s">
        <v>47</v>
      </c>
      <c r="B169" s="1" t="s">
        <v>48</v>
      </c>
      <c r="C169" s="33">
        <f>C171+C170+C172</f>
        <v>702428.08</v>
      </c>
      <c r="D169" s="33">
        <f>D171+D170+D172</f>
        <v>1738637.33</v>
      </c>
      <c r="E169" s="33">
        <f>E171+E170+E172</f>
        <v>327231.28</v>
      </c>
      <c r="F169" s="33">
        <f>F171+F170+F172</f>
        <v>4817101.42</v>
      </c>
      <c r="G169" s="27">
        <f t="shared" si="11"/>
        <v>18.82113505523317</v>
      </c>
      <c r="H169" s="30">
        <f t="shared" si="12"/>
        <v>1411406.05</v>
      </c>
    </row>
    <row r="170" spans="1:8" ht="25.5">
      <c r="A170" s="13" t="s">
        <v>120</v>
      </c>
      <c r="B170" s="3" t="s">
        <v>324</v>
      </c>
      <c r="C170" s="40">
        <v>612038</v>
      </c>
      <c r="D170" s="40">
        <v>1198637.33</v>
      </c>
      <c r="E170" s="35">
        <v>127231.28</v>
      </c>
      <c r="F170" s="35">
        <v>137101.42</v>
      </c>
      <c r="G170" s="27">
        <f t="shared" si="11"/>
        <v>10.61466023254924</v>
      </c>
      <c r="H170" s="30">
        <f t="shared" si="12"/>
        <v>1071406.05</v>
      </c>
    </row>
    <row r="171" spans="1:8" ht="37.5" customHeight="1">
      <c r="A171" s="17" t="s">
        <v>172</v>
      </c>
      <c r="B171" s="3" t="s">
        <v>397</v>
      </c>
      <c r="C171" s="3">
        <v>0</v>
      </c>
      <c r="D171" s="34">
        <v>0</v>
      </c>
      <c r="E171" s="35">
        <v>0</v>
      </c>
      <c r="F171" s="35">
        <v>4500000</v>
      </c>
      <c r="G171" s="27" t="e">
        <f t="shared" si="11"/>
        <v>#DIV/0!</v>
      </c>
      <c r="H171" s="30">
        <f t="shared" si="12"/>
        <v>0</v>
      </c>
    </row>
    <row r="172" spans="1:8" ht="54.75" customHeight="1">
      <c r="A172" s="13" t="s">
        <v>396</v>
      </c>
      <c r="B172" s="3" t="s">
        <v>399</v>
      </c>
      <c r="C172" s="3">
        <v>90390.08</v>
      </c>
      <c r="D172" s="34">
        <v>540000</v>
      </c>
      <c r="E172" s="34">
        <v>200000</v>
      </c>
      <c r="F172" s="34">
        <v>180000</v>
      </c>
      <c r="G172" s="27">
        <f t="shared" si="11"/>
        <v>37.03703703703704</v>
      </c>
      <c r="H172" s="30">
        <f t="shared" si="12"/>
        <v>340000</v>
      </c>
    </row>
    <row r="173" spans="1:8" ht="12.75">
      <c r="A173" s="23" t="s">
        <v>49</v>
      </c>
      <c r="B173" s="23" t="s">
        <v>50</v>
      </c>
      <c r="C173" s="31">
        <f>C176+C175+C174</f>
        <v>5102115.14</v>
      </c>
      <c r="D173" s="31">
        <f>D176+D175+D174+D177</f>
        <v>14393257.5</v>
      </c>
      <c r="E173" s="31">
        <f>E176+E175+E174+E177</f>
        <v>2597884.21</v>
      </c>
      <c r="F173" s="31">
        <f>F176+F175+F174</f>
        <v>3944103.32</v>
      </c>
      <c r="G173" s="28">
        <f t="shared" si="4"/>
        <v>18.04931378459671</v>
      </c>
      <c r="H173" s="33">
        <f t="shared" si="5"/>
        <v>11795373.29</v>
      </c>
    </row>
    <row r="174" spans="1:8" ht="38.25">
      <c r="A174" s="13" t="s">
        <v>410</v>
      </c>
      <c r="B174" s="3" t="s">
        <v>404</v>
      </c>
      <c r="C174" s="35">
        <v>0</v>
      </c>
      <c r="D174" s="35">
        <v>0</v>
      </c>
      <c r="E174" s="35">
        <v>0</v>
      </c>
      <c r="F174" s="31"/>
      <c r="G174" s="28"/>
      <c r="H174" s="33"/>
    </row>
    <row r="175" spans="1:8" ht="25.5">
      <c r="A175" s="13" t="s">
        <v>120</v>
      </c>
      <c r="B175" s="3" t="s">
        <v>325</v>
      </c>
      <c r="C175" s="35">
        <v>4266115.14</v>
      </c>
      <c r="D175" s="35">
        <v>13437257.5</v>
      </c>
      <c r="E175" s="35">
        <v>2359761.21</v>
      </c>
      <c r="F175" s="35">
        <v>3538665.32</v>
      </c>
      <c r="G175" s="27">
        <f>E175/D175*100</f>
        <v>17.561330576570406</v>
      </c>
      <c r="H175" s="30">
        <f>D175-E175</f>
        <v>11077496.29</v>
      </c>
    </row>
    <row r="176" spans="1:8" ht="51">
      <c r="A176" s="13" t="s">
        <v>396</v>
      </c>
      <c r="B176" s="3" t="s">
        <v>400</v>
      </c>
      <c r="C176" s="3">
        <v>836000</v>
      </c>
      <c r="D176" s="34">
        <v>836000</v>
      </c>
      <c r="E176" s="34">
        <v>209000</v>
      </c>
      <c r="F176" s="34">
        <v>405438</v>
      </c>
      <c r="G176" s="27">
        <f t="shared" si="4"/>
        <v>25</v>
      </c>
      <c r="H176" s="30">
        <f t="shared" si="5"/>
        <v>627000</v>
      </c>
    </row>
    <row r="177" spans="1:8" ht="25.5">
      <c r="A177" s="13" t="s">
        <v>418</v>
      </c>
      <c r="B177" s="3" t="s">
        <v>424</v>
      </c>
      <c r="C177" s="3"/>
      <c r="D177" s="34">
        <v>120000</v>
      </c>
      <c r="E177" s="34">
        <v>29123</v>
      </c>
      <c r="F177" s="34"/>
      <c r="G177" s="27">
        <f t="shared" si="4"/>
        <v>24.269166666666667</v>
      </c>
      <c r="H177" s="30">
        <f t="shared" si="5"/>
        <v>90877</v>
      </c>
    </row>
    <row r="178" spans="1:8" ht="12.75">
      <c r="A178" s="1" t="s">
        <v>51</v>
      </c>
      <c r="B178" s="1" t="s">
        <v>52</v>
      </c>
      <c r="C178" s="33">
        <f aca="true" t="shared" si="13" ref="C178:F179">C179</f>
        <v>0</v>
      </c>
      <c r="D178" s="33">
        <f t="shared" si="13"/>
        <v>0</v>
      </c>
      <c r="E178" s="33">
        <f t="shared" si="13"/>
        <v>0</v>
      </c>
      <c r="F178" s="33">
        <f t="shared" si="13"/>
        <v>0</v>
      </c>
      <c r="G178" s="28" t="e">
        <f t="shared" si="4"/>
        <v>#DIV/0!</v>
      </c>
      <c r="H178" s="33">
        <f t="shared" si="5"/>
        <v>0</v>
      </c>
    </row>
    <row r="179" spans="1:8" ht="25.5">
      <c r="A179" s="24" t="s">
        <v>53</v>
      </c>
      <c r="B179" s="23" t="s">
        <v>54</v>
      </c>
      <c r="C179" s="31">
        <f t="shared" si="13"/>
        <v>0</v>
      </c>
      <c r="D179" s="31">
        <f t="shared" si="13"/>
        <v>0</v>
      </c>
      <c r="E179" s="31">
        <f t="shared" si="13"/>
        <v>0</v>
      </c>
      <c r="F179" s="31">
        <f t="shared" si="13"/>
        <v>0</v>
      </c>
      <c r="G179" s="28" t="e">
        <f>E179/D179*100</f>
        <v>#DIV/0!</v>
      </c>
      <c r="H179" s="30">
        <f aca="true" t="shared" si="14" ref="H179:H266">D179-E179</f>
        <v>0</v>
      </c>
    </row>
    <row r="180" spans="1:8" ht="25.5">
      <c r="A180" s="13" t="s">
        <v>120</v>
      </c>
      <c r="B180" s="3" t="s">
        <v>165</v>
      </c>
      <c r="C180" s="3">
        <v>0</v>
      </c>
      <c r="D180" s="34">
        <v>0</v>
      </c>
      <c r="E180" s="34">
        <v>0</v>
      </c>
      <c r="F180" s="34">
        <v>0</v>
      </c>
      <c r="G180" s="27" t="e">
        <f aca="true" t="shared" si="15" ref="G180:G267">E180/D180*100</f>
        <v>#DIV/0!</v>
      </c>
      <c r="H180" s="30">
        <f t="shared" si="14"/>
        <v>0</v>
      </c>
    </row>
    <row r="181" spans="1:8" ht="12.75">
      <c r="A181" s="1" t="s">
        <v>55</v>
      </c>
      <c r="B181" s="1" t="s">
        <v>56</v>
      </c>
      <c r="C181" s="33">
        <f>C182+C187+C188+C189+C194+C183+C184+C185+C192+C193+C195+C196+C198+C186+C191+C199</f>
        <v>216019130</v>
      </c>
      <c r="D181" s="33">
        <f>D182+D187+D188+D189+D194+D183+D184+D185+D192+D193+D195+D196+D198+D186+D191+D199+D190+D197</f>
        <v>225553214.85</v>
      </c>
      <c r="E181" s="33">
        <f>E182+E187+E188+E189+E194+E183+E184+E185+E192+E193+E195+E196+E198+E186+E191+E199+E190+E197</f>
        <v>143091940.23999998</v>
      </c>
      <c r="F181" s="33">
        <f>F182+F187+F188+F189+F194+F183+F184+F185+F192+F193+F195+F196+F198+F186+F191+F199+F190</f>
        <v>118221602.64999999</v>
      </c>
      <c r="G181" s="28">
        <f t="shared" si="15"/>
        <v>63.44043481497732</v>
      </c>
      <c r="H181" s="33">
        <f t="shared" si="14"/>
        <v>82461274.61000001</v>
      </c>
    </row>
    <row r="182" spans="1:8" ht="12.75">
      <c r="A182" s="17" t="s">
        <v>131</v>
      </c>
      <c r="B182" s="3" t="s">
        <v>191</v>
      </c>
      <c r="C182" s="35">
        <f aca="true" t="shared" si="16" ref="C182:C188">C222</f>
        <v>7394000</v>
      </c>
      <c r="D182" s="35">
        <f aca="true" t="shared" si="17" ref="D182:E185">D222</f>
        <v>7456000</v>
      </c>
      <c r="E182" s="35">
        <f t="shared" si="17"/>
        <v>3737447.05</v>
      </c>
      <c r="F182" s="35">
        <f aca="true" t="shared" si="18" ref="F182:F188">F222</f>
        <v>3578945.57</v>
      </c>
      <c r="G182" s="27">
        <f t="shared" si="15"/>
        <v>50.12670399678111</v>
      </c>
      <c r="H182" s="33">
        <f t="shared" si="14"/>
        <v>3718552.95</v>
      </c>
    </row>
    <row r="183" spans="1:8" ht="25.5">
      <c r="A183" s="17" t="s">
        <v>182</v>
      </c>
      <c r="B183" s="3" t="s">
        <v>192</v>
      </c>
      <c r="C183" s="35">
        <f t="shared" si="16"/>
        <v>10000</v>
      </c>
      <c r="D183" s="35">
        <f t="shared" si="17"/>
        <v>10000</v>
      </c>
      <c r="E183" s="35">
        <f t="shared" si="17"/>
        <v>1653</v>
      </c>
      <c r="F183" s="35">
        <f t="shared" si="18"/>
        <v>402.5</v>
      </c>
      <c r="G183" s="27">
        <f t="shared" si="15"/>
        <v>16.53</v>
      </c>
      <c r="H183" s="30">
        <f t="shared" si="14"/>
        <v>8347</v>
      </c>
    </row>
    <row r="184" spans="1:8" ht="38.25">
      <c r="A184" s="17" t="s">
        <v>184</v>
      </c>
      <c r="B184" s="3" t="s">
        <v>193</v>
      </c>
      <c r="C184" s="35">
        <f t="shared" si="16"/>
        <v>1980000</v>
      </c>
      <c r="D184" s="35">
        <f t="shared" si="17"/>
        <v>1998700</v>
      </c>
      <c r="E184" s="35">
        <f t="shared" si="17"/>
        <v>1002926.75</v>
      </c>
      <c r="F184" s="35">
        <f t="shared" si="18"/>
        <v>1256371.4</v>
      </c>
      <c r="G184" s="27">
        <f t="shared" si="15"/>
        <v>50.178953819982986</v>
      </c>
      <c r="H184" s="30">
        <f t="shared" si="14"/>
        <v>995773.25</v>
      </c>
    </row>
    <row r="185" spans="1:8" ht="12.75">
      <c r="A185" s="3" t="s">
        <v>113</v>
      </c>
      <c r="B185" s="3" t="s">
        <v>194</v>
      </c>
      <c r="C185" s="35">
        <f t="shared" si="16"/>
        <v>1597227</v>
      </c>
      <c r="D185" s="35">
        <f t="shared" si="17"/>
        <v>1601227</v>
      </c>
      <c r="E185" s="35">
        <f t="shared" si="17"/>
        <v>819791.13</v>
      </c>
      <c r="F185" s="35">
        <f t="shared" si="18"/>
        <v>785125.61</v>
      </c>
      <c r="G185" s="27">
        <f t="shared" si="15"/>
        <v>51.19768340154144</v>
      </c>
      <c r="H185" s="30">
        <f t="shared" si="14"/>
        <v>781435.87</v>
      </c>
    </row>
    <row r="186" spans="1:8" ht="12.75">
      <c r="A186" s="5" t="s">
        <v>116</v>
      </c>
      <c r="B186" s="3" t="s">
        <v>353</v>
      </c>
      <c r="C186" s="35">
        <f t="shared" si="16"/>
        <v>1000</v>
      </c>
      <c r="D186" s="35">
        <f aca="true" t="shared" si="19" ref="D186:E188">D226</f>
        <v>1000</v>
      </c>
      <c r="E186" s="35">
        <f t="shared" si="19"/>
        <v>7.63</v>
      </c>
      <c r="F186" s="35">
        <f t="shared" si="18"/>
        <v>0</v>
      </c>
      <c r="G186" s="27"/>
      <c r="H186" s="30"/>
    </row>
    <row r="187" spans="1:8" ht="12.75">
      <c r="A187" s="3" t="s">
        <v>115</v>
      </c>
      <c r="B187" s="3" t="s">
        <v>195</v>
      </c>
      <c r="C187" s="35">
        <f t="shared" si="16"/>
        <v>467473</v>
      </c>
      <c r="D187" s="35">
        <f t="shared" si="19"/>
        <v>468673</v>
      </c>
      <c r="E187" s="35">
        <f t="shared" si="19"/>
        <v>207724.41</v>
      </c>
      <c r="F187" s="35">
        <f t="shared" si="18"/>
        <v>313570.93</v>
      </c>
      <c r="G187" s="27">
        <f t="shared" si="15"/>
        <v>44.32182139786162</v>
      </c>
      <c r="H187" s="30">
        <f t="shared" si="14"/>
        <v>260948.59</v>
      </c>
    </row>
    <row r="188" spans="1:8" ht="25.5">
      <c r="A188" s="13" t="s">
        <v>118</v>
      </c>
      <c r="B188" s="3" t="s">
        <v>196</v>
      </c>
      <c r="C188" s="35">
        <f t="shared" si="16"/>
        <v>561900</v>
      </c>
      <c r="D188" s="35">
        <f t="shared" si="19"/>
        <v>501900</v>
      </c>
      <c r="E188" s="35">
        <f t="shared" si="19"/>
        <v>356664.98</v>
      </c>
      <c r="F188" s="35">
        <f t="shared" si="18"/>
        <v>201632.44</v>
      </c>
      <c r="G188" s="27">
        <f t="shared" si="15"/>
        <v>71.06295676429568</v>
      </c>
      <c r="H188" s="30">
        <f t="shared" si="14"/>
        <v>145235.02000000002</v>
      </c>
    </row>
    <row r="189" spans="1:8" ht="25.5">
      <c r="A189" s="13" t="s">
        <v>120</v>
      </c>
      <c r="B189" s="3" t="s">
        <v>197</v>
      </c>
      <c r="C189" s="35">
        <f>C217+C229</f>
        <v>830930</v>
      </c>
      <c r="D189" s="35">
        <f>D217+D229</f>
        <v>1475972.17</v>
      </c>
      <c r="E189" s="35">
        <f>E217+E229</f>
        <v>702361.12</v>
      </c>
      <c r="F189" s="35">
        <f>F217+F229</f>
        <v>817152.79</v>
      </c>
      <c r="G189" s="27">
        <f t="shared" si="15"/>
        <v>47.586338975483535</v>
      </c>
      <c r="H189" s="30">
        <f t="shared" si="14"/>
        <v>773611.0499999999</v>
      </c>
    </row>
    <row r="190" spans="1:8" ht="12.75">
      <c r="A190" s="13" t="s">
        <v>401</v>
      </c>
      <c r="B190" s="3" t="s">
        <v>403</v>
      </c>
      <c r="C190" s="35"/>
      <c r="D190" s="35">
        <f aca="true" t="shared" si="20" ref="D190:F191">D230</f>
        <v>40000</v>
      </c>
      <c r="E190" s="35">
        <f t="shared" si="20"/>
        <v>6000</v>
      </c>
      <c r="F190" s="35">
        <f t="shared" si="20"/>
        <v>0</v>
      </c>
      <c r="G190" s="27"/>
      <c r="H190" s="30"/>
    </row>
    <row r="191" spans="1:8" ht="12.75">
      <c r="A191" s="13" t="s">
        <v>354</v>
      </c>
      <c r="B191" s="3" t="s">
        <v>366</v>
      </c>
      <c r="C191" s="35">
        <f>C231</f>
        <v>350000</v>
      </c>
      <c r="D191" s="35">
        <f t="shared" si="20"/>
        <v>350000</v>
      </c>
      <c r="E191" s="35">
        <f t="shared" si="20"/>
        <v>0</v>
      </c>
      <c r="F191" s="35">
        <f t="shared" si="20"/>
        <v>0</v>
      </c>
      <c r="G191" s="27"/>
      <c r="H191" s="30"/>
    </row>
    <row r="192" spans="1:8" ht="38.25">
      <c r="A192" s="17" t="s">
        <v>172</v>
      </c>
      <c r="B192" s="3" t="s">
        <v>198</v>
      </c>
      <c r="C192" s="35">
        <f>C206</f>
        <v>0</v>
      </c>
      <c r="D192" s="35">
        <f>D206</f>
        <v>0</v>
      </c>
      <c r="E192" s="35">
        <f>E206</f>
        <v>0</v>
      </c>
      <c r="F192" s="35">
        <f>F206</f>
        <v>1118000</v>
      </c>
      <c r="G192" s="27" t="e">
        <f t="shared" si="15"/>
        <v>#DIV/0!</v>
      </c>
      <c r="H192" s="30">
        <f t="shared" si="14"/>
        <v>0</v>
      </c>
    </row>
    <row r="193" spans="1:8" ht="51">
      <c r="A193" s="17" t="s">
        <v>166</v>
      </c>
      <c r="B193" s="3" t="s">
        <v>199</v>
      </c>
      <c r="C193" s="35">
        <f>C201+C218+C207+C212</f>
        <v>109153605</v>
      </c>
      <c r="D193" s="35">
        <f>D201+D218+D207+D212</f>
        <v>109824222.32</v>
      </c>
      <c r="E193" s="35">
        <f>E201+E218+E207+E212</f>
        <v>76347198.85</v>
      </c>
      <c r="F193" s="35">
        <f>F201+F218+F207+F212</f>
        <v>59994487.300000004</v>
      </c>
      <c r="G193" s="27">
        <f t="shared" si="15"/>
        <v>69.51763211902706</v>
      </c>
      <c r="H193" s="30">
        <f t="shared" si="14"/>
        <v>33477023.47</v>
      </c>
    </row>
    <row r="194" spans="1:8" ht="12.75">
      <c r="A194" s="17" t="s">
        <v>168</v>
      </c>
      <c r="B194" s="3" t="s">
        <v>200</v>
      </c>
      <c r="C194" s="35">
        <f>C202+C208+C219+C213</f>
        <v>4518652</v>
      </c>
      <c r="D194" s="35">
        <f>D202+D208+D219+D213</f>
        <v>6142661.84</v>
      </c>
      <c r="E194" s="35">
        <f>E202+E208+E219+E213</f>
        <v>1676276.94</v>
      </c>
      <c r="F194" s="35">
        <f>F202+F208+F219+F213</f>
        <v>1466766.99</v>
      </c>
      <c r="G194" s="27">
        <f t="shared" si="15"/>
        <v>27.289096871398016</v>
      </c>
      <c r="H194" s="30">
        <f t="shared" si="14"/>
        <v>4466384.9</v>
      </c>
    </row>
    <row r="195" spans="1:8" ht="51">
      <c r="A195" s="17" t="s">
        <v>154</v>
      </c>
      <c r="B195" s="3" t="s">
        <v>201</v>
      </c>
      <c r="C195" s="35">
        <f>C203+C209+C214</f>
        <v>84258895</v>
      </c>
      <c r="D195" s="35">
        <f>D203+D209+D214</f>
        <v>89584216.68</v>
      </c>
      <c r="E195" s="35">
        <f>E203+E209+E214</f>
        <v>56050864.19</v>
      </c>
      <c r="F195" s="35">
        <f>F203+F209+F214</f>
        <v>46739818.83</v>
      </c>
      <c r="G195" s="27">
        <f t="shared" si="15"/>
        <v>62.567789580855425</v>
      </c>
      <c r="H195" s="30">
        <f t="shared" si="14"/>
        <v>33533352.49000001</v>
      </c>
    </row>
    <row r="196" spans="1:8" ht="12.75">
      <c r="A196" s="17" t="s">
        <v>156</v>
      </c>
      <c r="B196" s="3" t="s">
        <v>202</v>
      </c>
      <c r="C196" s="35">
        <f>C204+C210+C220+C215</f>
        <v>4816448</v>
      </c>
      <c r="D196" s="35">
        <f>D204+D210+D220+D215</f>
        <v>5973596.01</v>
      </c>
      <c r="E196" s="35">
        <f>E204+E210+E220+E215</f>
        <v>2096057.05</v>
      </c>
      <c r="F196" s="35">
        <f>F204+F210+F220+F215</f>
        <v>1930951.62</v>
      </c>
      <c r="G196" s="27">
        <f t="shared" si="15"/>
        <v>35.088697770842394</v>
      </c>
      <c r="H196" s="30">
        <f t="shared" si="14"/>
        <v>3877538.96</v>
      </c>
    </row>
    <row r="197" spans="1:8" ht="25.5">
      <c r="A197" s="13" t="s">
        <v>418</v>
      </c>
      <c r="B197" s="3" t="s">
        <v>432</v>
      </c>
      <c r="C197" s="35"/>
      <c r="D197" s="35">
        <f>D232</f>
        <v>3384</v>
      </c>
      <c r="E197" s="35">
        <f>E232</f>
        <v>624</v>
      </c>
      <c r="F197" s="35"/>
      <c r="G197" s="27"/>
      <c r="H197" s="30"/>
    </row>
    <row r="198" spans="1:8" ht="12.75">
      <c r="A198" s="3" t="s">
        <v>124</v>
      </c>
      <c r="B198" s="3" t="s">
        <v>203</v>
      </c>
      <c r="C198" s="35">
        <f aca="true" t="shared" si="21" ref="C198:E199">C233</f>
        <v>41000</v>
      </c>
      <c r="D198" s="35">
        <f t="shared" si="21"/>
        <v>36097</v>
      </c>
      <c r="E198" s="35">
        <f t="shared" si="21"/>
        <v>2000</v>
      </c>
      <c r="F198" s="35">
        <f>F233</f>
        <v>11484.71</v>
      </c>
      <c r="G198" s="27">
        <f t="shared" si="15"/>
        <v>5.540626644873535</v>
      </c>
      <c r="H198" s="30">
        <f t="shared" si="14"/>
        <v>34097</v>
      </c>
    </row>
    <row r="199" spans="1:8" ht="12.75">
      <c r="A199" s="3" t="s">
        <v>331</v>
      </c>
      <c r="B199" s="3" t="s">
        <v>365</v>
      </c>
      <c r="C199" s="35">
        <f t="shared" si="21"/>
        <v>38000</v>
      </c>
      <c r="D199" s="35">
        <f t="shared" si="21"/>
        <v>85564.83</v>
      </c>
      <c r="E199" s="35">
        <f t="shared" si="21"/>
        <v>84343.14</v>
      </c>
      <c r="F199" s="35">
        <f>F234</f>
        <v>6891.96</v>
      </c>
      <c r="G199" s="27"/>
      <c r="H199" s="30"/>
    </row>
    <row r="200" spans="1:8" ht="12.75">
      <c r="A200" s="23" t="s">
        <v>57</v>
      </c>
      <c r="B200" s="23" t="s">
        <v>58</v>
      </c>
      <c r="C200" s="31">
        <f>C202+C203+C201+C204</f>
        <v>30562800</v>
      </c>
      <c r="D200" s="31">
        <f>D202+D203+D201+D204</f>
        <v>32906380.01</v>
      </c>
      <c r="E200" s="31">
        <f>E202+E203+E201+E204</f>
        <v>21522345.21</v>
      </c>
      <c r="F200" s="31">
        <f>F202+F203+F201+F204</f>
        <v>17012652.44</v>
      </c>
      <c r="G200" s="28">
        <f t="shared" si="15"/>
        <v>65.40477926608615</v>
      </c>
      <c r="H200" s="33">
        <f t="shared" si="14"/>
        <v>11384034.8</v>
      </c>
    </row>
    <row r="201" spans="1:8" ht="51">
      <c r="A201" s="17" t="s">
        <v>166</v>
      </c>
      <c r="B201" s="3" t="s">
        <v>167</v>
      </c>
      <c r="C201" s="35">
        <v>14433440</v>
      </c>
      <c r="D201" s="35">
        <v>15243646</v>
      </c>
      <c r="E201" s="35">
        <v>10461902.57</v>
      </c>
      <c r="F201" s="35">
        <v>8263363.12</v>
      </c>
      <c r="G201" s="27">
        <f>E201/D201*100</f>
        <v>68.63123540129442</v>
      </c>
      <c r="H201" s="30">
        <f>D201-E201</f>
        <v>4781743.43</v>
      </c>
    </row>
    <row r="202" spans="1:8" ht="12.75">
      <c r="A202" s="17" t="s">
        <v>168</v>
      </c>
      <c r="B202" s="3" t="s">
        <v>169</v>
      </c>
      <c r="C202" s="3">
        <v>450000</v>
      </c>
      <c r="D202" s="34">
        <v>920000</v>
      </c>
      <c r="E202" s="34">
        <v>54661.74</v>
      </c>
      <c r="F202" s="34">
        <v>41925</v>
      </c>
      <c r="G202" s="27">
        <f t="shared" si="15"/>
        <v>5.9414934782608695</v>
      </c>
      <c r="H202" s="30">
        <f t="shared" si="14"/>
        <v>865338.26</v>
      </c>
    </row>
    <row r="203" spans="1:8" ht="51">
      <c r="A203" s="17" t="s">
        <v>154</v>
      </c>
      <c r="B203" s="3" t="s">
        <v>170</v>
      </c>
      <c r="C203" s="34">
        <v>15079360</v>
      </c>
      <c r="D203" s="34">
        <v>15977767</v>
      </c>
      <c r="E203" s="34">
        <v>10966801.38</v>
      </c>
      <c r="F203" s="34">
        <v>8634364.32</v>
      </c>
      <c r="G203" s="27">
        <f t="shared" si="15"/>
        <v>68.63788525643164</v>
      </c>
      <c r="H203" s="30">
        <f t="shared" si="14"/>
        <v>5010965.619999999</v>
      </c>
    </row>
    <row r="204" spans="1:8" ht="12.75">
      <c r="A204" s="17" t="s">
        <v>156</v>
      </c>
      <c r="B204" s="3" t="s">
        <v>171</v>
      </c>
      <c r="C204" s="34">
        <v>600000</v>
      </c>
      <c r="D204" s="34">
        <v>764967.01</v>
      </c>
      <c r="E204" s="34">
        <v>38979.52</v>
      </c>
      <c r="F204" s="34">
        <v>73000</v>
      </c>
      <c r="G204" s="27"/>
      <c r="H204" s="30"/>
    </row>
    <row r="205" spans="1:8" ht="12.75">
      <c r="A205" s="23" t="s">
        <v>59</v>
      </c>
      <c r="B205" s="23" t="s">
        <v>60</v>
      </c>
      <c r="C205" s="31">
        <f>C207+C208+C209+C210+C206</f>
        <v>153123100</v>
      </c>
      <c r="D205" s="31">
        <f>D207+D208+D209+D210+D206</f>
        <v>159700807</v>
      </c>
      <c r="E205" s="31">
        <f>E207+E208+E209+E210+E206</f>
        <v>106181967.07</v>
      </c>
      <c r="F205" s="31">
        <f>F207+F208+F209+F210+F206</f>
        <v>87459214.53</v>
      </c>
      <c r="G205" s="28">
        <f t="shared" si="15"/>
        <v>66.48805918056506</v>
      </c>
      <c r="H205" s="33">
        <f t="shared" si="14"/>
        <v>53518839.93000001</v>
      </c>
    </row>
    <row r="206" spans="1:8" ht="38.25">
      <c r="A206" s="17" t="s">
        <v>172</v>
      </c>
      <c r="B206" s="3" t="s">
        <v>173</v>
      </c>
      <c r="C206" s="3">
        <v>0</v>
      </c>
      <c r="D206" s="35">
        <v>0</v>
      </c>
      <c r="E206" s="35">
        <v>0</v>
      </c>
      <c r="F206" s="35">
        <v>1118000</v>
      </c>
      <c r="G206" s="27" t="e">
        <f>E206/D206*100</f>
        <v>#DIV/0!</v>
      </c>
      <c r="H206" s="30">
        <f>D206-E206</f>
        <v>0</v>
      </c>
    </row>
    <row r="207" spans="1:8" ht="51">
      <c r="A207" s="17" t="s">
        <v>166</v>
      </c>
      <c r="B207" s="3" t="s">
        <v>174</v>
      </c>
      <c r="C207" s="3">
        <v>85223265</v>
      </c>
      <c r="D207" s="34">
        <v>88290753</v>
      </c>
      <c r="E207" s="34">
        <v>61883545.68</v>
      </c>
      <c r="F207" s="34">
        <v>48165778.31</v>
      </c>
      <c r="G207" s="27">
        <f t="shared" si="15"/>
        <v>70.09063075948622</v>
      </c>
      <c r="H207" s="30">
        <f t="shared" si="14"/>
        <v>26407207.32</v>
      </c>
    </row>
    <row r="208" spans="1:8" ht="12.75">
      <c r="A208" s="17" t="s">
        <v>168</v>
      </c>
      <c r="B208" s="3" t="s">
        <v>175</v>
      </c>
      <c r="C208" s="3">
        <v>3067052</v>
      </c>
      <c r="D208" s="34">
        <v>4374352</v>
      </c>
      <c r="E208" s="34">
        <v>1158128.1</v>
      </c>
      <c r="F208" s="34">
        <v>1313845.99</v>
      </c>
      <c r="G208" s="27">
        <f t="shared" si="15"/>
        <v>26.47542081661467</v>
      </c>
      <c r="H208" s="30">
        <f t="shared" si="14"/>
        <v>3216223.9</v>
      </c>
    </row>
    <row r="209" spans="1:8" ht="51">
      <c r="A209" s="17" t="s">
        <v>154</v>
      </c>
      <c r="B209" s="3" t="s">
        <v>176</v>
      </c>
      <c r="C209" s="3">
        <v>61535435</v>
      </c>
      <c r="D209" s="34">
        <v>62957429</v>
      </c>
      <c r="E209" s="34">
        <v>41568606.01</v>
      </c>
      <c r="F209" s="34">
        <v>35116495.61</v>
      </c>
      <c r="G209" s="27">
        <f t="shared" si="15"/>
        <v>66.02653041946805</v>
      </c>
      <c r="H209" s="30">
        <f t="shared" si="14"/>
        <v>21388822.990000002</v>
      </c>
    </row>
    <row r="210" spans="1:8" ht="12.75">
      <c r="A210" s="17" t="s">
        <v>156</v>
      </c>
      <c r="B210" s="3" t="s">
        <v>177</v>
      </c>
      <c r="C210" s="34">
        <v>3297348</v>
      </c>
      <c r="D210" s="34">
        <v>4078273</v>
      </c>
      <c r="E210" s="34">
        <v>1571687.28</v>
      </c>
      <c r="F210" s="34">
        <v>1745094.62</v>
      </c>
      <c r="G210" s="27">
        <f t="shared" si="15"/>
        <v>38.538059614939954</v>
      </c>
      <c r="H210" s="30">
        <f t="shared" si="14"/>
        <v>2506585.7199999997</v>
      </c>
    </row>
    <row r="211" spans="1:8" ht="12.75">
      <c r="A211" s="14" t="s">
        <v>387</v>
      </c>
      <c r="B211" s="1" t="s">
        <v>388</v>
      </c>
      <c r="C211" s="33">
        <f>C212+C213+C214+C215</f>
        <v>18035700</v>
      </c>
      <c r="D211" s="33">
        <f>D212+D213+D214+D215</f>
        <v>17903944</v>
      </c>
      <c r="E211" s="33">
        <f>E212+E213+E214+E215</f>
        <v>8098195.449999999</v>
      </c>
      <c r="F211" s="33">
        <f>F212+F213+F214+F215</f>
        <v>6407255.9</v>
      </c>
      <c r="G211" s="27"/>
      <c r="H211" s="30"/>
    </row>
    <row r="212" spans="1:8" ht="51">
      <c r="A212" s="17" t="s">
        <v>166</v>
      </c>
      <c r="B212" s="3" t="s">
        <v>389</v>
      </c>
      <c r="C212" s="34">
        <v>8966900</v>
      </c>
      <c r="D212" s="34">
        <v>5736023.32</v>
      </c>
      <c r="E212" s="34">
        <v>3812917.28</v>
      </c>
      <c r="F212" s="34">
        <v>3260150</v>
      </c>
      <c r="G212" s="27"/>
      <c r="H212" s="30"/>
    </row>
    <row r="213" spans="1:8" ht="12.75">
      <c r="A213" s="17" t="s">
        <v>168</v>
      </c>
      <c r="B213" s="3" t="s">
        <v>390</v>
      </c>
      <c r="C213" s="34">
        <v>585600</v>
      </c>
      <c r="D213" s="34">
        <v>518544</v>
      </c>
      <c r="E213" s="34">
        <v>346987.1</v>
      </c>
      <c r="F213" s="34">
        <v>66890</v>
      </c>
      <c r="G213" s="27"/>
      <c r="H213" s="30"/>
    </row>
    <row r="214" spans="1:8" ht="51">
      <c r="A214" s="17" t="s">
        <v>154</v>
      </c>
      <c r="B214" s="3" t="s">
        <v>391</v>
      </c>
      <c r="C214" s="34">
        <v>7644100</v>
      </c>
      <c r="D214" s="34">
        <v>10649020.68</v>
      </c>
      <c r="E214" s="34">
        <v>3515456.8</v>
      </c>
      <c r="F214" s="34">
        <v>2988958.9</v>
      </c>
      <c r="G214" s="27"/>
      <c r="H214" s="30"/>
    </row>
    <row r="215" spans="1:8" ht="12.75">
      <c r="A215" s="17" t="s">
        <v>156</v>
      </c>
      <c r="B215" s="3" t="s">
        <v>392</v>
      </c>
      <c r="C215" s="34">
        <v>839100</v>
      </c>
      <c r="D215" s="34">
        <v>1000356</v>
      </c>
      <c r="E215" s="34">
        <v>422834.27</v>
      </c>
      <c r="F215" s="34">
        <v>91257</v>
      </c>
      <c r="G215" s="27"/>
      <c r="H215" s="30"/>
    </row>
    <row r="216" spans="1:8" ht="12.75">
      <c r="A216" s="23" t="s">
        <v>61</v>
      </c>
      <c r="B216" s="23" t="s">
        <v>62</v>
      </c>
      <c r="C216" s="31">
        <f>C217+C218+C219+C220</f>
        <v>1168830</v>
      </c>
      <c r="D216" s="31">
        <f>D217+D218+D219+D220</f>
        <v>1160002.84</v>
      </c>
      <c r="E216" s="31">
        <f>E217+E218+E219+E220</f>
        <v>454538.8</v>
      </c>
      <c r="F216" s="31">
        <f>F217+F218+F219+F220</f>
        <v>502951.62</v>
      </c>
      <c r="G216" s="28">
        <f t="shared" si="15"/>
        <v>39.18428337640966</v>
      </c>
      <c r="H216" s="33">
        <f t="shared" si="14"/>
        <v>705464.04</v>
      </c>
    </row>
    <row r="217" spans="1:8" ht="25.5">
      <c r="A217" s="13" t="s">
        <v>120</v>
      </c>
      <c r="B217" s="3" t="s">
        <v>178</v>
      </c>
      <c r="C217" s="3">
        <v>142830</v>
      </c>
      <c r="D217" s="34">
        <v>146437</v>
      </c>
      <c r="E217" s="34">
        <v>86649.5</v>
      </c>
      <c r="F217" s="34">
        <v>132049.75</v>
      </c>
      <c r="G217" s="27">
        <f t="shared" si="15"/>
        <v>59.17186230256014</v>
      </c>
      <c r="H217" s="30">
        <f t="shared" si="14"/>
        <v>59787.5</v>
      </c>
    </row>
    <row r="218" spans="1:8" ht="51">
      <c r="A218" s="17" t="s">
        <v>166</v>
      </c>
      <c r="B218" s="3" t="s">
        <v>179</v>
      </c>
      <c r="C218" s="3">
        <v>530000</v>
      </c>
      <c r="D218" s="34">
        <v>553800</v>
      </c>
      <c r="E218" s="34">
        <v>188833.32</v>
      </c>
      <c r="F218" s="34">
        <v>305195.87</v>
      </c>
      <c r="G218" s="27">
        <f t="shared" si="15"/>
        <v>34.09774647887324</v>
      </c>
      <c r="H218" s="30">
        <f t="shared" si="14"/>
        <v>364966.68</v>
      </c>
    </row>
    <row r="219" spans="1:8" ht="12.75">
      <c r="A219" s="17" t="s">
        <v>168</v>
      </c>
      <c r="B219" s="3" t="s">
        <v>180</v>
      </c>
      <c r="C219" s="34">
        <v>416000</v>
      </c>
      <c r="D219" s="34">
        <v>329765.84</v>
      </c>
      <c r="E219" s="34">
        <v>116500</v>
      </c>
      <c r="F219" s="34">
        <v>44106</v>
      </c>
      <c r="G219" s="27">
        <f t="shared" si="15"/>
        <v>35.32809826512048</v>
      </c>
      <c r="H219" s="30">
        <f t="shared" si="14"/>
        <v>213265.84000000003</v>
      </c>
    </row>
    <row r="220" spans="1:8" ht="12.75">
      <c r="A220" s="17" t="s">
        <v>156</v>
      </c>
      <c r="B220" s="3" t="s">
        <v>330</v>
      </c>
      <c r="C220" s="34">
        <v>80000</v>
      </c>
      <c r="D220" s="34">
        <v>130000</v>
      </c>
      <c r="E220" s="34">
        <v>62555.98</v>
      </c>
      <c r="F220" s="34">
        <v>21600</v>
      </c>
      <c r="G220" s="27">
        <f t="shared" si="15"/>
        <v>48.11998461538462</v>
      </c>
      <c r="H220" s="30">
        <f t="shared" si="14"/>
        <v>67444.01999999999</v>
      </c>
    </row>
    <row r="221" spans="1:8" ht="12.75">
      <c r="A221" s="23" t="s">
        <v>63</v>
      </c>
      <c r="B221" s="23" t="s">
        <v>64</v>
      </c>
      <c r="C221" s="31">
        <f>C222+C224+C229+C233+C225+C227+C228+C223+C234+C231+C226</f>
        <v>13128700</v>
      </c>
      <c r="D221" s="31">
        <f>D222+D224+D229+D233+D225+D227+D228+D223+D234+D231+D226+D230+D232</f>
        <v>13882081</v>
      </c>
      <c r="E221" s="31">
        <f>E222+E224+E229+E233+E225+E227+E228+E223+E234+E231+E226+E230+E232</f>
        <v>6834893.709999999</v>
      </c>
      <c r="F221" s="31">
        <f>F222+F224+F229+F233+F225+F227+F228+F223+F226+F234+F231</f>
        <v>6839528.16</v>
      </c>
      <c r="G221" s="28">
        <f t="shared" si="15"/>
        <v>49.23536831401574</v>
      </c>
      <c r="H221" s="33">
        <f t="shared" si="14"/>
        <v>7047187.290000001</v>
      </c>
    </row>
    <row r="222" spans="1:8" ht="12.75">
      <c r="A222" s="17" t="s">
        <v>131</v>
      </c>
      <c r="B222" s="3" t="s">
        <v>181</v>
      </c>
      <c r="C222" s="34">
        <v>7394000</v>
      </c>
      <c r="D222" s="34">
        <v>7456000</v>
      </c>
      <c r="E222" s="34">
        <v>3737447.05</v>
      </c>
      <c r="F222" s="34">
        <v>3578945.57</v>
      </c>
      <c r="G222" s="27">
        <f t="shared" si="15"/>
        <v>50.12670399678111</v>
      </c>
      <c r="H222" s="30">
        <f t="shared" si="14"/>
        <v>3718552.95</v>
      </c>
    </row>
    <row r="223" spans="1:8" ht="25.5">
      <c r="A223" s="17" t="s">
        <v>182</v>
      </c>
      <c r="B223" s="3" t="s">
        <v>183</v>
      </c>
      <c r="C223" s="34">
        <v>10000</v>
      </c>
      <c r="D223" s="34">
        <v>10000</v>
      </c>
      <c r="E223" s="34">
        <v>1653</v>
      </c>
      <c r="F223" s="34">
        <v>402.5</v>
      </c>
      <c r="G223" s="27"/>
      <c r="H223" s="30"/>
    </row>
    <row r="224" spans="1:8" ht="38.25">
      <c r="A224" s="17" t="s">
        <v>184</v>
      </c>
      <c r="B224" s="3" t="s">
        <v>185</v>
      </c>
      <c r="C224" s="34">
        <v>1980000</v>
      </c>
      <c r="D224" s="34">
        <v>1998700</v>
      </c>
      <c r="E224" s="34">
        <v>1002926.75</v>
      </c>
      <c r="F224" s="34">
        <v>1256371.4</v>
      </c>
      <c r="G224" s="27">
        <f t="shared" si="15"/>
        <v>50.178953819982986</v>
      </c>
      <c r="H224" s="30">
        <f t="shared" si="14"/>
        <v>995773.25</v>
      </c>
    </row>
    <row r="225" spans="1:8" ht="12.75">
      <c r="A225" s="3" t="s">
        <v>113</v>
      </c>
      <c r="B225" s="3" t="s">
        <v>186</v>
      </c>
      <c r="C225" s="34">
        <v>1597227</v>
      </c>
      <c r="D225" s="34">
        <v>1601227</v>
      </c>
      <c r="E225" s="34">
        <v>819791.13</v>
      </c>
      <c r="F225" s="34">
        <v>785125.61</v>
      </c>
      <c r="G225" s="27">
        <f t="shared" si="15"/>
        <v>51.19768340154144</v>
      </c>
      <c r="H225" s="30">
        <f t="shared" si="14"/>
        <v>781435.87</v>
      </c>
    </row>
    <row r="226" spans="1:8" ht="12.75">
      <c r="A226" s="5" t="s">
        <v>116</v>
      </c>
      <c r="B226" s="3" t="s">
        <v>352</v>
      </c>
      <c r="C226" s="34">
        <v>1000</v>
      </c>
      <c r="D226" s="34">
        <v>1000</v>
      </c>
      <c r="E226" s="34">
        <v>7.63</v>
      </c>
      <c r="F226" s="34">
        <v>0</v>
      </c>
      <c r="G226" s="27"/>
      <c r="H226" s="30"/>
    </row>
    <row r="227" spans="1:8" ht="12.75">
      <c r="A227" s="3" t="s">
        <v>115</v>
      </c>
      <c r="B227" s="3" t="s">
        <v>187</v>
      </c>
      <c r="C227" s="34">
        <v>467473</v>
      </c>
      <c r="D227" s="34">
        <v>468673</v>
      </c>
      <c r="E227" s="34">
        <v>207724.41</v>
      </c>
      <c r="F227" s="34">
        <v>313570.93</v>
      </c>
      <c r="G227" s="27">
        <f t="shared" si="15"/>
        <v>44.32182139786162</v>
      </c>
      <c r="H227" s="30">
        <f t="shared" si="14"/>
        <v>260948.59</v>
      </c>
    </row>
    <row r="228" spans="1:8" ht="25.5">
      <c r="A228" s="13" t="s">
        <v>118</v>
      </c>
      <c r="B228" s="3" t="s">
        <v>188</v>
      </c>
      <c r="C228" s="34">
        <v>561900</v>
      </c>
      <c r="D228" s="34">
        <v>501900</v>
      </c>
      <c r="E228" s="34">
        <v>356664.98</v>
      </c>
      <c r="F228" s="34">
        <v>201632.44</v>
      </c>
      <c r="G228" s="27">
        <f t="shared" si="15"/>
        <v>71.06295676429568</v>
      </c>
      <c r="H228" s="30">
        <f t="shared" si="14"/>
        <v>145235.02000000002</v>
      </c>
    </row>
    <row r="229" spans="1:8" ht="25.5">
      <c r="A229" s="13" t="s">
        <v>120</v>
      </c>
      <c r="B229" s="3" t="s">
        <v>189</v>
      </c>
      <c r="C229" s="34">
        <v>688100</v>
      </c>
      <c r="D229" s="34">
        <v>1329535.17</v>
      </c>
      <c r="E229" s="34">
        <v>615711.62</v>
      </c>
      <c r="F229" s="34">
        <v>685103.04</v>
      </c>
      <c r="G229" s="27">
        <f t="shared" si="15"/>
        <v>46.31029203988639</v>
      </c>
      <c r="H229" s="30">
        <f t="shared" si="14"/>
        <v>713823.5499999999</v>
      </c>
    </row>
    <row r="230" spans="1:8" ht="12.75">
      <c r="A230" s="13" t="s">
        <v>401</v>
      </c>
      <c r="B230" s="3" t="s">
        <v>402</v>
      </c>
      <c r="C230" s="34">
        <v>0</v>
      </c>
      <c r="D230" s="34">
        <v>40000</v>
      </c>
      <c r="E230" s="34">
        <v>6000</v>
      </c>
      <c r="F230" s="34"/>
      <c r="G230" s="27"/>
      <c r="H230" s="30"/>
    </row>
    <row r="231" spans="1:8" ht="12.75">
      <c r="A231" s="13" t="s">
        <v>354</v>
      </c>
      <c r="B231" s="3" t="s">
        <v>364</v>
      </c>
      <c r="C231" s="34">
        <v>350000</v>
      </c>
      <c r="D231" s="34">
        <v>350000</v>
      </c>
      <c r="E231" s="34">
        <v>0</v>
      </c>
      <c r="F231" s="34">
        <v>0</v>
      </c>
      <c r="G231" s="27">
        <f t="shared" si="15"/>
        <v>0</v>
      </c>
      <c r="H231" s="30">
        <f t="shared" si="14"/>
        <v>350000</v>
      </c>
    </row>
    <row r="232" spans="1:8" ht="25.5">
      <c r="A232" s="13" t="s">
        <v>418</v>
      </c>
      <c r="B232" s="3" t="s">
        <v>431</v>
      </c>
      <c r="C232" s="34"/>
      <c r="D232" s="34">
        <v>3384</v>
      </c>
      <c r="E232" s="34">
        <v>624</v>
      </c>
      <c r="F232" s="34"/>
      <c r="G232" s="27">
        <f t="shared" si="15"/>
        <v>18.439716312056735</v>
      </c>
      <c r="H232" s="30">
        <f t="shared" si="14"/>
        <v>2760</v>
      </c>
    </row>
    <row r="233" spans="1:8" ht="12.75">
      <c r="A233" s="3" t="s">
        <v>124</v>
      </c>
      <c r="B233" s="3" t="s">
        <v>190</v>
      </c>
      <c r="C233" s="34">
        <v>41000</v>
      </c>
      <c r="D233" s="34">
        <v>36097</v>
      </c>
      <c r="E233" s="34">
        <v>2000</v>
      </c>
      <c r="F233" s="34">
        <v>11484.71</v>
      </c>
      <c r="G233" s="27">
        <f t="shared" si="15"/>
        <v>5.540626644873535</v>
      </c>
      <c r="H233" s="30">
        <f t="shared" si="14"/>
        <v>34097</v>
      </c>
    </row>
    <row r="234" spans="1:8" ht="12.75">
      <c r="A234" s="3" t="s">
        <v>331</v>
      </c>
      <c r="B234" s="3" t="s">
        <v>363</v>
      </c>
      <c r="C234" s="34">
        <v>38000</v>
      </c>
      <c r="D234" s="34">
        <v>85564.83</v>
      </c>
      <c r="E234" s="34">
        <v>84343.14</v>
      </c>
      <c r="F234" s="34">
        <v>6891.96</v>
      </c>
      <c r="G234" s="27">
        <f t="shared" si="15"/>
        <v>98.57220542599102</v>
      </c>
      <c r="H234" s="30">
        <f t="shared" si="14"/>
        <v>1221.6900000000023</v>
      </c>
    </row>
    <row r="235" spans="1:8" ht="12.75">
      <c r="A235" s="1" t="s">
        <v>65</v>
      </c>
      <c r="B235" s="1" t="s">
        <v>66</v>
      </c>
      <c r="C235" s="33">
        <f>C236+C240+C241+C242+C246+C237+C238+C239+C243+C245+C247+C248+C250+C251+C244</f>
        <v>48905349.95</v>
      </c>
      <c r="D235" s="33">
        <f>D236+D240+D241+D242+D246+D237+D238+D239+D243+D245+D247+D248+D250+D251+D244+D249</f>
        <v>55361512.769999996</v>
      </c>
      <c r="E235" s="33">
        <f>E236+E240+E241+E242+E246+E237+E238+E239+E243+E245+E247+E248+E250+E251+E244+E249</f>
        <v>25339219.380000003</v>
      </c>
      <c r="F235" s="33">
        <f>F236+F240+F241+F242+F246+F237+F238+F239+F243+F245+F247+F248+F250+F251+F244</f>
        <v>19550182.439999998</v>
      </c>
      <c r="G235" s="28">
        <f t="shared" si="15"/>
        <v>45.77046058201491</v>
      </c>
      <c r="H235" s="33">
        <f t="shared" si="14"/>
        <v>30022293.389999993</v>
      </c>
    </row>
    <row r="236" spans="1:8" ht="12.75">
      <c r="A236" s="17" t="s">
        <v>131</v>
      </c>
      <c r="B236" s="3" t="s">
        <v>220</v>
      </c>
      <c r="C236" s="35">
        <f>C266</f>
        <v>5742100</v>
      </c>
      <c r="D236" s="35">
        <f>D266</f>
        <v>6260600</v>
      </c>
      <c r="E236" s="35">
        <f>E266</f>
        <v>3626751.42</v>
      </c>
      <c r="F236" s="35">
        <f>F266</f>
        <v>2650029.41</v>
      </c>
      <c r="G236" s="27">
        <f t="shared" si="15"/>
        <v>57.92977382359518</v>
      </c>
      <c r="H236" s="30">
        <f t="shared" si="14"/>
        <v>2633848.58</v>
      </c>
    </row>
    <row r="237" spans="1:8" ht="25.5">
      <c r="A237" s="17" t="s">
        <v>182</v>
      </c>
      <c r="B237" s="3" t="s">
        <v>221</v>
      </c>
      <c r="C237" s="35">
        <f>C267</f>
        <v>3000</v>
      </c>
      <c r="D237" s="35">
        <f aca="true" t="shared" si="22" ref="D237:E242">D267</f>
        <v>3000</v>
      </c>
      <c r="E237" s="35">
        <f>E267</f>
        <v>57.5</v>
      </c>
      <c r="F237" s="35">
        <f>F267</f>
        <v>287.5</v>
      </c>
      <c r="G237" s="27">
        <f t="shared" si="15"/>
        <v>1.9166666666666665</v>
      </c>
      <c r="H237" s="30">
        <f t="shared" si="14"/>
        <v>2942.5</v>
      </c>
    </row>
    <row r="238" spans="1:8" ht="38.25">
      <c r="A238" s="17" t="s">
        <v>184</v>
      </c>
      <c r="B238" s="3" t="s">
        <v>222</v>
      </c>
      <c r="C238" s="35">
        <f>C268</f>
        <v>1922000</v>
      </c>
      <c r="D238" s="35">
        <f t="shared" si="22"/>
        <v>2007800</v>
      </c>
      <c r="E238" s="35">
        <f t="shared" si="22"/>
        <v>885777.8</v>
      </c>
      <c r="F238" s="35">
        <f>F268</f>
        <v>770785.6</v>
      </c>
      <c r="G238" s="27">
        <f t="shared" si="15"/>
        <v>44.1168343460504</v>
      </c>
      <c r="H238" s="30">
        <f t="shared" si="14"/>
        <v>1122022.2</v>
      </c>
    </row>
    <row r="239" spans="1:8" ht="12.75">
      <c r="A239" s="3" t="s">
        <v>113</v>
      </c>
      <c r="B239" s="3" t="s">
        <v>223</v>
      </c>
      <c r="C239" s="35">
        <f>C269+C253</f>
        <v>1316000</v>
      </c>
      <c r="D239" s="35">
        <f>D269+D253</f>
        <v>1376000</v>
      </c>
      <c r="E239" s="35">
        <f>E269+E253</f>
        <v>591202.62</v>
      </c>
      <c r="F239" s="35">
        <f>F269+F253</f>
        <v>466580.54</v>
      </c>
      <c r="G239" s="27">
        <f t="shared" si="15"/>
        <v>42.96530668604651</v>
      </c>
      <c r="H239" s="30">
        <f t="shared" si="14"/>
        <v>784797.38</v>
      </c>
    </row>
    <row r="240" spans="1:8" ht="38.25">
      <c r="A240" s="17" t="s">
        <v>216</v>
      </c>
      <c r="B240" s="3" t="s">
        <v>224</v>
      </c>
      <c r="C240" s="35">
        <f>C270</f>
        <v>0</v>
      </c>
      <c r="D240" s="35">
        <f t="shared" si="22"/>
        <v>50000</v>
      </c>
      <c r="E240" s="35">
        <f t="shared" si="22"/>
        <v>0</v>
      </c>
      <c r="F240" s="35">
        <f>F270</f>
        <v>0</v>
      </c>
      <c r="G240" s="27">
        <f t="shared" si="15"/>
        <v>0</v>
      </c>
      <c r="H240" s="30">
        <f t="shared" si="14"/>
        <v>50000</v>
      </c>
    </row>
    <row r="241" spans="1:8" ht="12.75">
      <c r="A241" s="3" t="s">
        <v>115</v>
      </c>
      <c r="B241" s="3" t="s">
        <v>225</v>
      </c>
      <c r="C241" s="35">
        <f>C271+C254</f>
        <v>404100</v>
      </c>
      <c r="D241" s="35">
        <f>D271+D254</f>
        <v>426600</v>
      </c>
      <c r="E241" s="35">
        <f>E271+E254</f>
        <v>126173.95</v>
      </c>
      <c r="F241" s="35">
        <f>F271+F254</f>
        <v>122690.55</v>
      </c>
      <c r="G241" s="27">
        <f t="shared" si="15"/>
        <v>29.576640881387718</v>
      </c>
      <c r="H241" s="30">
        <f t="shared" si="14"/>
        <v>300426.05</v>
      </c>
    </row>
    <row r="242" spans="1:8" ht="25.5">
      <c r="A242" s="13" t="s">
        <v>118</v>
      </c>
      <c r="B242" s="3" t="s">
        <v>226</v>
      </c>
      <c r="C242" s="35">
        <f>C272</f>
        <v>488327.07</v>
      </c>
      <c r="D242" s="35">
        <f t="shared" si="22"/>
        <v>488327.07</v>
      </c>
      <c r="E242" s="35">
        <f t="shared" si="22"/>
        <v>270739.34</v>
      </c>
      <c r="F242" s="35">
        <f>F272</f>
        <v>207156.11</v>
      </c>
      <c r="G242" s="27">
        <f t="shared" si="15"/>
        <v>55.442214170105295</v>
      </c>
      <c r="H242" s="30">
        <f t="shared" si="14"/>
        <v>217587.72999999998</v>
      </c>
    </row>
    <row r="243" spans="1:8" ht="25.5">
      <c r="A243" s="13" t="s">
        <v>120</v>
      </c>
      <c r="B243" s="3" t="s">
        <v>227</v>
      </c>
      <c r="C243" s="35">
        <f>C273+C255</f>
        <v>1804922.88</v>
      </c>
      <c r="D243" s="35">
        <f>D273+D255</f>
        <v>2845196.7</v>
      </c>
      <c r="E243" s="35">
        <f>E273+E255</f>
        <v>1461341.9</v>
      </c>
      <c r="F243" s="35">
        <f>F273+F255</f>
        <v>768843.2</v>
      </c>
      <c r="G243" s="27">
        <f t="shared" si="15"/>
        <v>51.36171780320144</v>
      </c>
      <c r="H243" s="30">
        <f t="shared" si="14"/>
        <v>1383854.8000000003</v>
      </c>
    </row>
    <row r="244" spans="1:8" ht="12.75">
      <c r="A244" s="13" t="s">
        <v>354</v>
      </c>
      <c r="B244" s="3" t="s">
        <v>356</v>
      </c>
      <c r="C244" s="35">
        <f>C256</f>
        <v>0</v>
      </c>
      <c r="D244" s="35">
        <f>D256</f>
        <v>0</v>
      </c>
      <c r="E244" s="35">
        <f>E256</f>
        <v>0</v>
      </c>
      <c r="F244" s="35">
        <f>F256</f>
        <v>0</v>
      </c>
      <c r="G244" s="27"/>
      <c r="H244" s="30"/>
    </row>
    <row r="245" spans="1:8" ht="51">
      <c r="A245" s="17" t="s">
        <v>166</v>
      </c>
      <c r="B245" s="3" t="s">
        <v>228</v>
      </c>
      <c r="C245" s="35">
        <f aca="true" t="shared" si="23" ref="C245:F246">C257+C263</f>
        <v>9040042</v>
      </c>
      <c r="D245" s="35">
        <f t="shared" si="23"/>
        <v>9060701</v>
      </c>
      <c r="E245" s="35">
        <f t="shared" si="23"/>
        <v>3907053.55</v>
      </c>
      <c r="F245" s="35">
        <f t="shared" si="23"/>
        <v>3696918.16</v>
      </c>
      <c r="G245" s="27">
        <f t="shared" si="15"/>
        <v>43.120874974243165</v>
      </c>
      <c r="H245" s="30">
        <f t="shared" si="14"/>
        <v>5153647.45</v>
      </c>
    </row>
    <row r="246" spans="1:8" ht="12.75">
      <c r="A246" s="17" t="s">
        <v>168</v>
      </c>
      <c r="B246" s="3" t="s">
        <v>229</v>
      </c>
      <c r="C246" s="35">
        <f t="shared" si="23"/>
        <v>2059874</v>
      </c>
      <c r="D246" s="35">
        <f t="shared" si="23"/>
        <v>2202774</v>
      </c>
      <c r="E246" s="35">
        <f t="shared" si="23"/>
        <v>1310345.72</v>
      </c>
      <c r="F246" s="35">
        <f t="shared" si="23"/>
        <v>0</v>
      </c>
      <c r="G246" s="27">
        <f t="shared" si="15"/>
        <v>59.48616244789524</v>
      </c>
      <c r="H246" s="30">
        <f t="shared" si="14"/>
        <v>892428.28</v>
      </c>
    </row>
    <row r="247" spans="1:8" ht="51">
      <c r="A247" s="17" t="s">
        <v>154</v>
      </c>
      <c r="B247" s="3" t="s">
        <v>230</v>
      </c>
      <c r="C247" s="35">
        <f aca="true" t="shared" si="24" ref="C247:F248">C259</f>
        <v>21828258</v>
      </c>
      <c r="D247" s="35">
        <f t="shared" si="24"/>
        <v>22524943</v>
      </c>
      <c r="E247" s="35">
        <f t="shared" si="24"/>
        <v>11556300.96</v>
      </c>
      <c r="F247" s="35">
        <f t="shared" si="24"/>
        <v>10863044.04</v>
      </c>
      <c r="G247" s="27">
        <f t="shared" si="15"/>
        <v>51.30446261284657</v>
      </c>
      <c r="H247" s="30">
        <f t="shared" si="14"/>
        <v>10968642.04</v>
      </c>
    </row>
    <row r="248" spans="1:8" ht="12.75">
      <c r="A248" s="17" t="s">
        <v>156</v>
      </c>
      <c r="B248" s="3" t="s">
        <v>231</v>
      </c>
      <c r="C248" s="35">
        <f t="shared" si="24"/>
        <v>4269726</v>
      </c>
      <c r="D248" s="35">
        <f t="shared" si="24"/>
        <v>8018106</v>
      </c>
      <c r="E248" s="35">
        <f t="shared" si="24"/>
        <v>1574325.08</v>
      </c>
      <c r="F248" s="35">
        <f t="shared" si="24"/>
        <v>0</v>
      </c>
      <c r="G248" s="27">
        <f t="shared" si="15"/>
        <v>19.63462543398653</v>
      </c>
      <c r="H248" s="30">
        <f t="shared" si="14"/>
        <v>6443780.92</v>
      </c>
    </row>
    <row r="249" spans="1:8" ht="25.5">
      <c r="A249" s="13" t="s">
        <v>418</v>
      </c>
      <c r="B249" s="3" t="s">
        <v>426</v>
      </c>
      <c r="C249" s="35"/>
      <c r="D249" s="35">
        <f>D261+D274</f>
        <v>29377</v>
      </c>
      <c r="E249" s="35">
        <f>E261</f>
        <v>7217</v>
      </c>
      <c r="F249" s="35"/>
      <c r="G249" s="27"/>
      <c r="H249" s="30"/>
    </row>
    <row r="250" spans="1:8" ht="12.75">
      <c r="A250" s="3" t="s">
        <v>124</v>
      </c>
      <c r="B250" s="3" t="s">
        <v>232</v>
      </c>
      <c r="C250" s="35">
        <f aca="true" t="shared" si="25" ref="C250:F251">C275</f>
        <v>0</v>
      </c>
      <c r="D250" s="35">
        <f t="shared" si="25"/>
        <v>0</v>
      </c>
      <c r="E250" s="35">
        <f t="shared" si="25"/>
        <v>0</v>
      </c>
      <c r="F250" s="35">
        <f t="shared" si="25"/>
        <v>0</v>
      </c>
      <c r="G250" s="27" t="e">
        <f t="shared" si="15"/>
        <v>#DIV/0!</v>
      </c>
      <c r="H250" s="30">
        <f t="shared" si="14"/>
        <v>0</v>
      </c>
    </row>
    <row r="251" spans="1:8" ht="12.75">
      <c r="A251" s="3" t="s">
        <v>331</v>
      </c>
      <c r="B251" s="3" t="s">
        <v>333</v>
      </c>
      <c r="C251" s="35">
        <f t="shared" si="25"/>
        <v>27000</v>
      </c>
      <c r="D251" s="35">
        <f t="shared" si="25"/>
        <v>68088</v>
      </c>
      <c r="E251" s="35">
        <f t="shared" si="25"/>
        <v>21932.54</v>
      </c>
      <c r="F251" s="35">
        <f t="shared" si="25"/>
        <v>3847.33</v>
      </c>
      <c r="G251" s="27"/>
      <c r="H251" s="30"/>
    </row>
    <row r="252" spans="1:8" ht="12.75">
      <c r="A252" s="23" t="s">
        <v>67</v>
      </c>
      <c r="B252" s="23" t="s">
        <v>68</v>
      </c>
      <c r="C252" s="31">
        <f>C257+C258+C259+C260+C253+C254+C255</f>
        <v>38099149.95</v>
      </c>
      <c r="D252" s="31">
        <f>D257+D258+D259+D260+D253+D254+D255+D256+D261</f>
        <v>43358047.77</v>
      </c>
      <c r="E252" s="31">
        <f>E257+E258+E259+E260+E253+E254+E255+E256+E261</f>
        <v>19075642.580000002</v>
      </c>
      <c r="F252" s="31">
        <f>F257+F258+F259+F260+F253+F254+F255+F256</f>
        <v>14424318.879999999</v>
      </c>
      <c r="G252" s="28">
        <f t="shared" si="15"/>
        <v>43.995621484597116</v>
      </c>
      <c r="H252" s="33">
        <f t="shared" si="14"/>
        <v>24282405.19</v>
      </c>
    </row>
    <row r="253" spans="1:8" ht="12.75">
      <c r="A253" s="3" t="s">
        <v>113</v>
      </c>
      <c r="B253" s="3" t="s">
        <v>349</v>
      </c>
      <c r="C253" s="35">
        <v>570000</v>
      </c>
      <c r="D253" s="35">
        <v>630000</v>
      </c>
      <c r="E253" s="35">
        <v>208739.1</v>
      </c>
      <c r="F253" s="35">
        <v>133011.55</v>
      </c>
      <c r="G253" s="27">
        <f t="shared" si="15"/>
        <v>33.13319047619048</v>
      </c>
      <c r="H253" s="30">
        <f t="shared" si="14"/>
        <v>421260.9</v>
      </c>
    </row>
    <row r="254" spans="1:8" ht="12.75">
      <c r="A254" s="3" t="s">
        <v>115</v>
      </c>
      <c r="B254" s="3" t="s">
        <v>350</v>
      </c>
      <c r="C254" s="35">
        <v>179000</v>
      </c>
      <c r="D254" s="35">
        <v>204000</v>
      </c>
      <c r="E254" s="35">
        <v>16518.56</v>
      </c>
      <c r="F254" s="35">
        <v>68622</v>
      </c>
      <c r="G254" s="27">
        <f t="shared" si="15"/>
        <v>8.097333333333335</v>
      </c>
      <c r="H254" s="30">
        <f t="shared" si="14"/>
        <v>187481.44</v>
      </c>
    </row>
    <row r="255" spans="1:8" ht="25.5">
      <c r="A255" s="13" t="s">
        <v>120</v>
      </c>
      <c r="B255" s="3" t="s">
        <v>328</v>
      </c>
      <c r="C255" s="35">
        <v>1287249.95</v>
      </c>
      <c r="D255" s="35">
        <v>1827523.77</v>
      </c>
      <c r="E255" s="35">
        <v>980324.18</v>
      </c>
      <c r="F255" s="35">
        <v>139725.61</v>
      </c>
      <c r="G255" s="27">
        <f t="shared" si="15"/>
        <v>53.6422122706508</v>
      </c>
      <c r="H255" s="30">
        <f t="shared" si="14"/>
        <v>847199.59</v>
      </c>
    </row>
    <row r="256" spans="1:8" ht="12.75">
      <c r="A256" s="13" t="s">
        <v>354</v>
      </c>
      <c r="B256" s="3" t="s">
        <v>355</v>
      </c>
      <c r="C256" s="35"/>
      <c r="D256" s="35"/>
      <c r="E256" s="35"/>
      <c r="F256" s="35"/>
      <c r="G256" s="27" t="e">
        <f t="shared" si="15"/>
        <v>#DIV/0!</v>
      </c>
      <c r="H256" s="30">
        <f t="shared" si="14"/>
        <v>0</v>
      </c>
    </row>
    <row r="257" spans="1:8" ht="51">
      <c r="A257" s="17" t="s">
        <v>166</v>
      </c>
      <c r="B257" s="3" t="s">
        <v>204</v>
      </c>
      <c r="C257" s="3">
        <v>7940042</v>
      </c>
      <c r="D257" s="34">
        <v>7960701</v>
      </c>
      <c r="E257" s="34">
        <v>3441871.98</v>
      </c>
      <c r="F257" s="34">
        <v>3219915.68</v>
      </c>
      <c r="G257" s="27">
        <f>E257/D257*100</f>
        <v>43.235790164710366</v>
      </c>
      <c r="H257" s="30">
        <f>D257-E257</f>
        <v>4518829.02</v>
      </c>
    </row>
    <row r="258" spans="1:8" ht="12.75">
      <c r="A258" s="17" t="s">
        <v>168</v>
      </c>
      <c r="B258" s="3" t="s">
        <v>205</v>
      </c>
      <c r="C258" s="34">
        <v>2024874</v>
      </c>
      <c r="D258" s="11">
        <v>2167774</v>
      </c>
      <c r="E258" s="11">
        <v>1290345.72</v>
      </c>
      <c r="F258" s="11">
        <v>0</v>
      </c>
      <c r="G258" s="27">
        <f t="shared" si="15"/>
        <v>59.52399650517074</v>
      </c>
      <c r="H258" s="30">
        <f t="shared" si="14"/>
        <v>877428.28</v>
      </c>
    </row>
    <row r="259" spans="1:8" ht="51">
      <c r="A259" s="17" t="s">
        <v>154</v>
      </c>
      <c r="B259" s="3" t="s">
        <v>206</v>
      </c>
      <c r="C259" s="34">
        <v>21828258</v>
      </c>
      <c r="D259" s="11">
        <v>22524943</v>
      </c>
      <c r="E259" s="3">
        <v>11556300.96</v>
      </c>
      <c r="F259" s="3">
        <v>10863044.04</v>
      </c>
      <c r="G259" s="27">
        <f t="shared" si="15"/>
        <v>51.30446261284657</v>
      </c>
      <c r="H259" s="30">
        <f t="shared" si="14"/>
        <v>10968642.04</v>
      </c>
    </row>
    <row r="260" spans="1:8" ht="12.75">
      <c r="A260" s="17" t="s">
        <v>156</v>
      </c>
      <c r="B260" s="3" t="s">
        <v>207</v>
      </c>
      <c r="C260" s="3">
        <v>4269726</v>
      </c>
      <c r="D260" s="11">
        <v>8018106</v>
      </c>
      <c r="E260" s="11">
        <v>1574325.08</v>
      </c>
      <c r="F260" s="11">
        <v>0</v>
      </c>
      <c r="G260" s="27">
        <f t="shared" si="15"/>
        <v>19.63462543398653</v>
      </c>
      <c r="H260" s="30">
        <f t="shared" si="14"/>
        <v>6443780.92</v>
      </c>
    </row>
    <row r="261" spans="1:8" ht="25.5">
      <c r="A261" s="13" t="s">
        <v>418</v>
      </c>
      <c r="B261" s="3" t="s">
        <v>425</v>
      </c>
      <c r="C261" s="3"/>
      <c r="D261" s="11">
        <v>25000</v>
      </c>
      <c r="E261" s="11">
        <v>7217</v>
      </c>
      <c r="F261" s="11"/>
      <c r="G261" s="27"/>
      <c r="H261" s="30"/>
    </row>
    <row r="262" spans="1:8" ht="12.75">
      <c r="A262" s="23" t="s">
        <v>69</v>
      </c>
      <c r="B262" s="23" t="s">
        <v>70</v>
      </c>
      <c r="C262" s="31">
        <f>C263+C264</f>
        <v>1135000</v>
      </c>
      <c r="D262" s="31">
        <f>D263+D264</f>
        <v>1135000</v>
      </c>
      <c r="E262" s="31">
        <f>E263+E264</f>
        <v>485181.57</v>
      </c>
      <c r="F262" s="31">
        <f>F263+F264</f>
        <v>477002.48</v>
      </c>
      <c r="G262" s="28">
        <f t="shared" si="15"/>
        <v>42.74727488986784</v>
      </c>
      <c r="H262" s="33">
        <f t="shared" si="14"/>
        <v>649818.4299999999</v>
      </c>
    </row>
    <row r="263" spans="1:8" ht="51">
      <c r="A263" s="17" t="s">
        <v>166</v>
      </c>
      <c r="B263" s="3" t="s">
        <v>208</v>
      </c>
      <c r="C263" s="34">
        <v>1100000</v>
      </c>
      <c r="D263" s="34">
        <v>1100000</v>
      </c>
      <c r="E263" s="34">
        <v>465181.57</v>
      </c>
      <c r="F263" s="34">
        <v>477002.48</v>
      </c>
      <c r="G263" s="27">
        <f t="shared" si="15"/>
        <v>42.28923363636364</v>
      </c>
      <c r="H263" s="30">
        <f t="shared" si="14"/>
        <v>634818.4299999999</v>
      </c>
    </row>
    <row r="264" spans="1:8" ht="12.75">
      <c r="A264" s="17" t="s">
        <v>168</v>
      </c>
      <c r="B264" s="3" t="s">
        <v>209</v>
      </c>
      <c r="C264" s="34">
        <v>35000</v>
      </c>
      <c r="D264" s="34">
        <v>35000</v>
      </c>
      <c r="E264" s="34">
        <v>20000</v>
      </c>
      <c r="F264" s="34">
        <v>0</v>
      </c>
      <c r="G264" s="27">
        <f t="shared" si="15"/>
        <v>57.14285714285714</v>
      </c>
      <c r="H264" s="30">
        <f t="shared" si="14"/>
        <v>15000</v>
      </c>
    </row>
    <row r="265" spans="1:8" ht="25.5">
      <c r="A265" s="24" t="s">
        <v>71</v>
      </c>
      <c r="B265" s="23" t="s">
        <v>72</v>
      </c>
      <c r="C265" s="31">
        <f>C266+C271+C267+C268+C269+C270+C272+C273+C275+C276</f>
        <v>9671200</v>
      </c>
      <c r="D265" s="31">
        <f>D266+D271+D267+D268+D269+D270+D272+D273+D275+D276+D274</f>
        <v>10868465</v>
      </c>
      <c r="E265" s="31">
        <f>E266+E271+E267+E268+E269+E270+E272+E273+E275+E276</f>
        <v>5778395.23</v>
      </c>
      <c r="F265" s="31">
        <f>F266+F271+F267+F268+F269+F270+F272+F273+F275+F276</f>
        <v>4648861.08</v>
      </c>
      <c r="G265" s="28">
        <f t="shared" si="15"/>
        <v>53.166617641037625</v>
      </c>
      <c r="H265" s="33">
        <f t="shared" si="14"/>
        <v>5090069.77</v>
      </c>
    </row>
    <row r="266" spans="1:8" ht="12.75">
      <c r="A266" s="17" t="s">
        <v>131</v>
      </c>
      <c r="B266" s="3" t="s">
        <v>210</v>
      </c>
      <c r="C266" s="34">
        <v>5742100</v>
      </c>
      <c r="D266" s="34">
        <v>6260600</v>
      </c>
      <c r="E266" s="34">
        <v>3626751.42</v>
      </c>
      <c r="F266" s="34">
        <v>2650029.41</v>
      </c>
      <c r="G266" s="27">
        <f t="shared" si="15"/>
        <v>57.92977382359518</v>
      </c>
      <c r="H266" s="30">
        <f t="shared" si="14"/>
        <v>2633848.58</v>
      </c>
    </row>
    <row r="267" spans="1:8" ht="25.5">
      <c r="A267" s="17" t="s">
        <v>182</v>
      </c>
      <c r="B267" s="3" t="s">
        <v>211</v>
      </c>
      <c r="C267" s="34">
        <v>3000</v>
      </c>
      <c r="D267" s="34">
        <v>3000</v>
      </c>
      <c r="E267" s="34">
        <v>57.5</v>
      </c>
      <c r="F267" s="34">
        <v>287.5</v>
      </c>
      <c r="G267" s="27">
        <f t="shared" si="15"/>
        <v>1.9166666666666665</v>
      </c>
      <c r="H267" s="30">
        <f aca="true" t="shared" si="26" ref="H267:H326">D267-E267</f>
        <v>2942.5</v>
      </c>
    </row>
    <row r="268" spans="1:8" ht="38.25">
      <c r="A268" s="17" t="s">
        <v>184</v>
      </c>
      <c r="B268" s="3" t="s">
        <v>212</v>
      </c>
      <c r="C268" s="34">
        <v>1922000</v>
      </c>
      <c r="D268" s="34">
        <v>2007800</v>
      </c>
      <c r="E268" s="34">
        <v>885777.8</v>
      </c>
      <c r="F268" s="34">
        <v>770785.6</v>
      </c>
      <c r="G268" s="27">
        <f aca="true" t="shared" si="27" ref="G268:G326">E268/D268*100</f>
        <v>44.1168343460504</v>
      </c>
      <c r="H268" s="30">
        <f t="shared" si="26"/>
        <v>1122022.2</v>
      </c>
    </row>
    <row r="269" spans="1:8" ht="12.75">
      <c r="A269" s="3" t="s">
        <v>113</v>
      </c>
      <c r="B269" s="3" t="s">
        <v>213</v>
      </c>
      <c r="C269" s="34">
        <v>746000</v>
      </c>
      <c r="D269" s="34">
        <v>746000</v>
      </c>
      <c r="E269" s="34">
        <v>382463.52</v>
      </c>
      <c r="F269" s="34">
        <v>333568.99</v>
      </c>
      <c r="G269" s="27">
        <f t="shared" si="27"/>
        <v>51.26856836461127</v>
      </c>
      <c r="H269" s="30">
        <f t="shared" si="26"/>
        <v>363536.48</v>
      </c>
    </row>
    <row r="270" spans="1:8" ht="38.25">
      <c r="A270" s="17" t="s">
        <v>216</v>
      </c>
      <c r="B270" s="3" t="s">
        <v>215</v>
      </c>
      <c r="C270" s="34">
        <v>0</v>
      </c>
      <c r="D270" s="34">
        <v>50000</v>
      </c>
      <c r="E270" s="34">
        <v>0</v>
      </c>
      <c r="F270" s="34">
        <v>0</v>
      </c>
      <c r="G270" s="27">
        <f t="shared" si="27"/>
        <v>0</v>
      </c>
      <c r="H270" s="30">
        <f t="shared" si="26"/>
        <v>50000</v>
      </c>
    </row>
    <row r="271" spans="1:8" ht="12.75">
      <c r="A271" s="3" t="s">
        <v>115</v>
      </c>
      <c r="B271" s="3" t="s">
        <v>214</v>
      </c>
      <c r="C271" s="34">
        <v>225100</v>
      </c>
      <c r="D271" s="34">
        <v>222600</v>
      </c>
      <c r="E271" s="34">
        <v>109655.39</v>
      </c>
      <c r="F271" s="34">
        <v>54068.55</v>
      </c>
      <c r="G271" s="27">
        <f t="shared" si="27"/>
        <v>49.26118149146451</v>
      </c>
      <c r="H271" s="30">
        <f t="shared" si="26"/>
        <v>112944.61</v>
      </c>
    </row>
    <row r="272" spans="1:8" ht="25.5">
      <c r="A272" s="13" t="s">
        <v>118</v>
      </c>
      <c r="B272" s="3" t="s">
        <v>217</v>
      </c>
      <c r="C272" s="3">
        <v>488327.07</v>
      </c>
      <c r="D272" s="34">
        <v>488327.07</v>
      </c>
      <c r="E272" s="34">
        <v>270739.34</v>
      </c>
      <c r="F272" s="34">
        <v>207156.11</v>
      </c>
      <c r="G272" s="27">
        <f t="shared" si="27"/>
        <v>55.442214170105295</v>
      </c>
      <c r="H272" s="30">
        <f t="shared" si="26"/>
        <v>217587.72999999998</v>
      </c>
    </row>
    <row r="273" spans="1:8" ht="25.5">
      <c r="A273" s="13" t="s">
        <v>120</v>
      </c>
      <c r="B273" s="3" t="s">
        <v>218</v>
      </c>
      <c r="C273" s="3">
        <v>517672.93</v>
      </c>
      <c r="D273" s="34">
        <v>1017672.93</v>
      </c>
      <c r="E273" s="34">
        <v>481017.72</v>
      </c>
      <c r="F273" s="34">
        <v>629117.59</v>
      </c>
      <c r="G273" s="27">
        <f t="shared" si="27"/>
        <v>47.26643559242555</v>
      </c>
      <c r="H273" s="30">
        <f t="shared" si="26"/>
        <v>536655.2100000001</v>
      </c>
    </row>
    <row r="274" spans="1:8" ht="25.5">
      <c r="A274" s="13" t="s">
        <v>418</v>
      </c>
      <c r="B274" s="3" t="s">
        <v>433</v>
      </c>
      <c r="C274" s="3"/>
      <c r="D274" s="34">
        <v>4377</v>
      </c>
      <c r="E274" s="34">
        <v>0</v>
      </c>
      <c r="F274" s="34"/>
      <c r="G274" s="27"/>
      <c r="H274" s="30"/>
    </row>
    <row r="275" spans="1:8" ht="12.75">
      <c r="A275" s="3" t="s">
        <v>124</v>
      </c>
      <c r="B275" s="3" t="s">
        <v>219</v>
      </c>
      <c r="C275" s="3">
        <v>0</v>
      </c>
      <c r="D275" s="34">
        <v>0</v>
      </c>
      <c r="E275" s="34">
        <v>0</v>
      </c>
      <c r="F275" s="34">
        <v>0</v>
      </c>
      <c r="G275" s="27" t="e">
        <f t="shared" si="27"/>
        <v>#DIV/0!</v>
      </c>
      <c r="H275" s="30">
        <f t="shared" si="26"/>
        <v>0</v>
      </c>
    </row>
    <row r="276" spans="1:8" ht="12.75">
      <c r="A276" s="3" t="s">
        <v>331</v>
      </c>
      <c r="B276" s="3" t="s">
        <v>332</v>
      </c>
      <c r="C276" s="3">
        <v>27000</v>
      </c>
      <c r="D276" s="34">
        <v>68088</v>
      </c>
      <c r="E276" s="34">
        <v>21932.54</v>
      </c>
      <c r="F276" s="34">
        <v>3847.33</v>
      </c>
      <c r="G276" s="27">
        <f t="shared" si="27"/>
        <v>32.2120491129127</v>
      </c>
      <c r="H276" s="30">
        <f t="shared" si="26"/>
        <v>46155.46</v>
      </c>
    </row>
    <row r="277" spans="1:8" ht="12.75">
      <c r="A277" s="1" t="s">
        <v>73</v>
      </c>
      <c r="B277" s="1" t="s">
        <v>74</v>
      </c>
      <c r="C277" s="33">
        <f aca="true" t="shared" si="28" ref="C277:F278">C278</f>
        <v>0</v>
      </c>
      <c r="D277" s="33">
        <f t="shared" si="28"/>
        <v>81940</v>
      </c>
      <c r="E277" s="33">
        <f t="shared" si="28"/>
        <v>0</v>
      </c>
      <c r="F277" s="33">
        <f t="shared" si="28"/>
        <v>0</v>
      </c>
      <c r="G277" s="28">
        <f t="shared" si="27"/>
        <v>0</v>
      </c>
      <c r="H277" s="33">
        <f t="shared" si="26"/>
        <v>81940</v>
      </c>
    </row>
    <row r="278" spans="1:8" ht="12.75">
      <c r="A278" s="23" t="s">
        <v>75</v>
      </c>
      <c r="B278" s="23" t="s">
        <v>76</v>
      </c>
      <c r="C278" s="31">
        <f t="shared" si="28"/>
        <v>0</v>
      </c>
      <c r="D278" s="31">
        <f>D279</f>
        <v>81940</v>
      </c>
      <c r="E278" s="31">
        <f t="shared" si="28"/>
        <v>0</v>
      </c>
      <c r="F278" s="31">
        <f t="shared" si="28"/>
        <v>0</v>
      </c>
      <c r="G278" s="28">
        <f t="shared" si="27"/>
        <v>0</v>
      </c>
      <c r="H278" s="33">
        <f t="shared" si="26"/>
        <v>81940</v>
      </c>
    </row>
    <row r="279" spans="1:8" ht="25.5">
      <c r="A279" s="13" t="s">
        <v>120</v>
      </c>
      <c r="B279" s="3" t="s">
        <v>233</v>
      </c>
      <c r="C279" s="36">
        <v>0</v>
      </c>
      <c r="D279" s="35">
        <v>81940</v>
      </c>
      <c r="E279" s="35">
        <v>0</v>
      </c>
      <c r="F279" s="35">
        <v>0</v>
      </c>
      <c r="G279" s="27">
        <f>E279/D279*100</f>
        <v>0</v>
      </c>
      <c r="H279" s="30">
        <f>D279-E279</f>
        <v>81940</v>
      </c>
    </row>
    <row r="280" spans="1:8" ht="12.75">
      <c r="A280" s="1" t="s">
        <v>77</v>
      </c>
      <c r="B280" s="1" t="s">
        <v>78</v>
      </c>
      <c r="C280" s="33">
        <f>C281+C283+C284+C282+C285+C286+C287</f>
        <v>28506500</v>
      </c>
      <c r="D280" s="33">
        <f>D281+D283+D284+D282+D285+D286+D287</f>
        <v>28732674.5</v>
      </c>
      <c r="E280" s="33">
        <f>E281+E283+E284+E282+E285+E286+E287</f>
        <v>13667208.35</v>
      </c>
      <c r="F280" s="33">
        <f>F281+F283+F284+F282+F285+F286+F287</f>
        <v>14225271.16</v>
      </c>
      <c r="G280" s="28">
        <f t="shared" si="27"/>
        <v>47.56678098309296</v>
      </c>
      <c r="H280" s="33">
        <f t="shared" si="26"/>
        <v>15065466.15</v>
      </c>
    </row>
    <row r="281" spans="1:8" ht="12.75">
      <c r="A281" s="17" t="s">
        <v>234</v>
      </c>
      <c r="B281" s="3" t="s">
        <v>246</v>
      </c>
      <c r="C281" s="35">
        <f>C289</f>
        <v>1107500</v>
      </c>
      <c r="D281" s="35">
        <f>D289</f>
        <v>1107674.5</v>
      </c>
      <c r="E281" s="35">
        <f>E289</f>
        <v>478287.96</v>
      </c>
      <c r="F281" s="35">
        <f>F289</f>
        <v>553801.54</v>
      </c>
      <c r="G281" s="27">
        <f t="shared" si="27"/>
        <v>43.17946833659166</v>
      </c>
      <c r="H281" s="30">
        <f t="shared" si="26"/>
        <v>629386.54</v>
      </c>
    </row>
    <row r="282" spans="1:8" ht="25.5">
      <c r="A282" s="17" t="s">
        <v>240</v>
      </c>
      <c r="B282" s="3" t="s">
        <v>247</v>
      </c>
      <c r="C282" s="35">
        <f>C296</f>
        <v>11051124</v>
      </c>
      <c r="D282" s="35">
        <f>D296</f>
        <v>11051124</v>
      </c>
      <c r="E282" s="35">
        <f>E296</f>
        <v>5268989.22</v>
      </c>
      <c r="F282" s="35">
        <f>F296</f>
        <v>5343730.36</v>
      </c>
      <c r="G282" s="27">
        <f>E282/D282*100</f>
        <v>47.67831055013046</v>
      </c>
      <c r="H282" s="30">
        <f>D282-E282</f>
        <v>5782134.78</v>
      </c>
    </row>
    <row r="283" spans="1:8" ht="38.25">
      <c r="A283" s="17" t="s">
        <v>236</v>
      </c>
      <c r="B283" s="3" t="s">
        <v>248</v>
      </c>
      <c r="C283" s="35">
        <f aca="true" t="shared" si="29" ref="C283:F284">C291</f>
        <v>950000</v>
      </c>
      <c r="D283" s="35">
        <f t="shared" si="29"/>
        <v>950000</v>
      </c>
      <c r="E283" s="35">
        <f t="shared" si="29"/>
        <v>201143.52</v>
      </c>
      <c r="F283" s="35">
        <f t="shared" si="29"/>
        <v>300616</v>
      </c>
      <c r="G283" s="27">
        <f t="shared" si="27"/>
        <v>21.173002105263155</v>
      </c>
      <c r="H283" s="30">
        <f t="shared" si="26"/>
        <v>748856.48</v>
      </c>
    </row>
    <row r="284" spans="1:8" ht="12.75">
      <c r="A284" s="3" t="s">
        <v>238</v>
      </c>
      <c r="B284" s="3" t="s">
        <v>249</v>
      </c>
      <c r="C284" s="35">
        <f t="shared" si="29"/>
        <v>10088700</v>
      </c>
      <c r="D284" s="35">
        <f t="shared" si="29"/>
        <v>10134700</v>
      </c>
      <c r="E284" s="35">
        <f t="shared" si="29"/>
        <v>4643600</v>
      </c>
      <c r="F284" s="35">
        <f t="shared" si="29"/>
        <v>4892400</v>
      </c>
      <c r="G284" s="27">
        <f t="shared" si="27"/>
        <v>45.81882048802628</v>
      </c>
      <c r="H284" s="30">
        <f t="shared" si="26"/>
        <v>5491100</v>
      </c>
    </row>
    <row r="285" spans="1:8" ht="25.5">
      <c r="A285" s="17" t="s">
        <v>242</v>
      </c>
      <c r="B285" s="3" t="s">
        <v>250</v>
      </c>
      <c r="C285" s="35">
        <f aca="true" t="shared" si="30" ref="C285:F286">C297</f>
        <v>1411800</v>
      </c>
      <c r="D285" s="35">
        <f>D297+D293</f>
        <v>1591800</v>
      </c>
      <c r="E285" s="35">
        <f t="shared" si="30"/>
        <v>1355088</v>
      </c>
      <c r="F285" s="35">
        <f t="shared" si="30"/>
        <v>1383857.3</v>
      </c>
      <c r="G285" s="27">
        <f t="shared" si="27"/>
        <v>85.12928759894459</v>
      </c>
      <c r="H285" s="30">
        <f t="shared" si="26"/>
        <v>236712</v>
      </c>
    </row>
    <row r="286" spans="1:8" ht="12.75">
      <c r="A286" s="3" t="s">
        <v>244</v>
      </c>
      <c r="B286" s="3" t="s">
        <v>251</v>
      </c>
      <c r="C286" s="35">
        <f t="shared" si="30"/>
        <v>3797376</v>
      </c>
      <c r="D286" s="35">
        <f t="shared" si="30"/>
        <v>3797376</v>
      </c>
      <c r="E286" s="35">
        <f t="shared" si="30"/>
        <v>1620099.65</v>
      </c>
      <c r="F286" s="35">
        <f t="shared" si="30"/>
        <v>1750865.96</v>
      </c>
      <c r="G286" s="27">
        <f t="shared" si="27"/>
        <v>42.66366169691913</v>
      </c>
      <c r="H286" s="30">
        <f t="shared" si="26"/>
        <v>2177276.35</v>
      </c>
    </row>
    <row r="287" spans="1:8" ht="12.75">
      <c r="A287" s="3" t="s">
        <v>357</v>
      </c>
      <c r="B287" s="3" t="s">
        <v>358</v>
      </c>
      <c r="C287" s="35">
        <f>C294</f>
        <v>100000</v>
      </c>
      <c r="D287" s="35">
        <f>D294</f>
        <v>100000</v>
      </c>
      <c r="E287" s="35">
        <f>E294</f>
        <v>100000</v>
      </c>
      <c r="F287" s="35">
        <f>F294</f>
        <v>0</v>
      </c>
      <c r="G287" s="27"/>
      <c r="H287" s="30"/>
    </row>
    <row r="288" spans="1:8" ht="12.75">
      <c r="A288" s="23" t="s">
        <v>79</v>
      </c>
      <c r="B288" s="23" t="s">
        <v>80</v>
      </c>
      <c r="C288" s="31">
        <f>C289</f>
        <v>1107500</v>
      </c>
      <c r="D288" s="31">
        <f>D289</f>
        <v>1107674.5</v>
      </c>
      <c r="E288" s="31">
        <f>E289</f>
        <v>478287.96</v>
      </c>
      <c r="F288" s="31">
        <f>F289</f>
        <v>553801.54</v>
      </c>
      <c r="G288" s="28">
        <f t="shared" si="27"/>
        <v>43.17946833659166</v>
      </c>
      <c r="H288" s="33">
        <f t="shared" si="26"/>
        <v>629386.54</v>
      </c>
    </row>
    <row r="289" spans="1:8" ht="12.75">
      <c r="A289" s="17" t="s">
        <v>234</v>
      </c>
      <c r="B289" s="3" t="s">
        <v>235</v>
      </c>
      <c r="C289" s="3">
        <v>1107500</v>
      </c>
      <c r="D289" s="34">
        <v>1107674.5</v>
      </c>
      <c r="E289" s="34">
        <v>478287.96</v>
      </c>
      <c r="F289" s="34">
        <v>553801.54</v>
      </c>
      <c r="G289" s="27">
        <f t="shared" si="27"/>
        <v>43.17946833659166</v>
      </c>
      <c r="H289" s="30">
        <f t="shared" si="26"/>
        <v>629386.54</v>
      </c>
    </row>
    <row r="290" spans="1:8" ht="12.75">
      <c r="A290" s="23" t="s">
        <v>81</v>
      </c>
      <c r="B290" s="23" t="s">
        <v>82</v>
      </c>
      <c r="C290" s="31">
        <f>C292+C291+C294</f>
        <v>11138700</v>
      </c>
      <c r="D290" s="31">
        <f>D292+D291+D294+D293</f>
        <v>11184700</v>
      </c>
      <c r="E290" s="31">
        <f>E292+E291+E294+E293</f>
        <v>4944743.52</v>
      </c>
      <c r="F290" s="31">
        <f>F292+F291+F294</f>
        <v>5193016</v>
      </c>
      <c r="G290" s="28">
        <f t="shared" si="27"/>
        <v>44.209889581303024</v>
      </c>
      <c r="H290" s="33">
        <f t="shared" si="26"/>
        <v>6239956.48</v>
      </c>
    </row>
    <row r="291" spans="1:8" ht="38.25">
      <c r="A291" s="17" t="s">
        <v>236</v>
      </c>
      <c r="B291" s="3" t="s">
        <v>237</v>
      </c>
      <c r="C291" s="35">
        <v>950000</v>
      </c>
      <c r="D291" s="35">
        <v>950000</v>
      </c>
      <c r="E291" s="35">
        <v>201143.52</v>
      </c>
      <c r="F291" s="35">
        <v>300616</v>
      </c>
      <c r="G291" s="27">
        <f>E291/D291*100</f>
        <v>21.173002105263155</v>
      </c>
      <c r="H291" s="30">
        <f>D291-E291</f>
        <v>748856.48</v>
      </c>
    </row>
    <row r="292" spans="1:8" ht="12.75">
      <c r="A292" s="3" t="s">
        <v>238</v>
      </c>
      <c r="B292" s="3" t="s">
        <v>239</v>
      </c>
      <c r="C292" s="3">
        <v>10088700</v>
      </c>
      <c r="D292" s="34">
        <v>10134700</v>
      </c>
      <c r="E292" s="34">
        <v>4643600</v>
      </c>
      <c r="F292" s="34">
        <v>4892400</v>
      </c>
      <c r="G292" s="27">
        <f t="shared" si="27"/>
        <v>45.81882048802628</v>
      </c>
      <c r="H292" s="30">
        <f t="shared" si="26"/>
        <v>5491100</v>
      </c>
    </row>
    <row r="293" spans="1:8" ht="25.5">
      <c r="A293" s="17" t="s">
        <v>242</v>
      </c>
      <c r="B293" s="3" t="s">
        <v>406</v>
      </c>
      <c r="C293" s="3"/>
      <c r="D293" s="34"/>
      <c r="E293" s="34">
        <v>0</v>
      </c>
      <c r="F293" s="34"/>
      <c r="G293" s="27" t="e">
        <f t="shared" si="27"/>
        <v>#DIV/0!</v>
      </c>
      <c r="H293" s="30">
        <f t="shared" si="26"/>
        <v>0</v>
      </c>
    </row>
    <row r="294" spans="1:8" ht="12.75">
      <c r="A294" s="3" t="s">
        <v>357</v>
      </c>
      <c r="B294" s="3" t="s">
        <v>405</v>
      </c>
      <c r="C294" s="3">
        <v>100000</v>
      </c>
      <c r="D294" s="34">
        <v>100000</v>
      </c>
      <c r="E294" s="34">
        <v>100000</v>
      </c>
      <c r="F294" s="34">
        <v>0</v>
      </c>
      <c r="G294" s="27">
        <f t="shared" si="27"/>
        <v>100</v>
      </c>
      <c r="H294" s="30">
        <f t="shared" si="26"/>
        <v>0</v>
      </c>
    </row>
    <row r="295" spans="1:8" ht="12.75">
      <c r="A295" s="23" t="s">
        <v>83</v>
      </c>
      <c r="B295" s="23" t="s">
        <v>84</v>
      </c>
      <c r="C295" s="31">
        <f>C296+C297+C298</f>
        <v>16260300</v>
      </c>
      <c r="D295" s="31">
        <f>D296+D297+D298</f>
        <v>16440300</v>
      </c>
      <c r="E295" s="31">
        <f>E296+E297+E298</f>
        <v>8244176.869999999</v>
      </c>
      <c r="F295" s="31">
        <f>F296+F297+F298</f>
        <v>8478453.620000001</v>
      </c>
      <c r="G295" s="28">
        <f t="shared" si="27"/>
        <v>50.14614617738119</v>
      </c>
      <c r="H295" s="33">
        <f t="shared" si="26"/>
        <v>8196123.130000001</v>
      </c>
    </row>
    <row r="296" spans="1:8" ht="25.5">
      <c r="A296" s="17" t="s">
        <v>240</v>
      </c>
      <c r="B296" s="3" t="s">
        <v>241</v>
      </c>
      <c r="C296" s="34">
        <v>11051124</v>
      </c>
      <c r="D296" s="34">
        <v>11051124</v>
      </c>
      <c r="E296" s="34">
        <v>5268989.22</v>
      </c>
      <c r="F296" s="34">
        <v>5343730.36</v>
      </c>
      <c r="G296" s="27">
        <f t="shared" si="27"/>
        <v>47.67831055013046</v>
      </c>
      <c r="H296" s="30">
        <f t="shared" si="26"/>
        <v>5782134.78</v>
      </c>
    </row>
    <row r="297" spans="1:8" ht="25.5">
      <c r="A297" s="17" t="s">
        <v>242</v>
      </c>
      <c r="B297" s="3" t="s">
        <v>243</v>
      </c>
      <c r="C297" s="34">
        <v>1411800</v>
      </c>
      <c r="D297" s="34">
        <v>1591800</v>
      </c>
      <c r="E297" s="34">
        <v>1355088</v>
      </c>
      <c r="F297" s="34">
        <v>1383857.3</v>
      </c>
      <c r="G297" s="27">
        <f t="shared" si="27"/>
        <v>85.12928759894459</v>
      </c>
      <c r="H297" s="30">
        <f t="shared" si="26"/>
        <v>236712</v>
      </c>
    </row>
    <row r="298" spans="1:8" ht="12.75">
      <c r="A298" s="3" t="s">
        <v>244</v>
      </c>
      <c r="B298" s="3" t="s">
        <v>245</v>
      </c>
      <c r="C298" s="3">
        <v>3797376</v>
      </c>
      <c r="D298" s="34">
        <v>3797376</v>
      </c>
      <c r="E298" s="34">
        <v>1620099.65</v>
      </c>
      <c r="F298" s="34">
        <v>1750865.96</v>
      </c>
      <c r="G298" s="27">
        <f t="shared" si="27"/>
        <v>42.66366169691913</v>
      </c>
      <c r="H298" s="30">
        <f t="shared" si="26"/>
        <v>2177276.35</v>
      </c>
    </row>
    <row r="299" spans="1:8" ht="12.75">
      <c r="A299" s="1" t="s">
        <v>85</v>
      </c>
      <c r="B299" s="1" t="s">
        <v>86</v>
      </c>
      <c r="C299" s="33">
        <f>C300+C305+C308+C301+C302+C304+C306+C309+C303</f>
        <v>8389600</v>
      </c>
      <c r="D299" s="33">
        <f>D300+D305+D308+D301+D302+D304+D306+D309+D303+D307</f>
        <v>10816720</v>
      </c>
      <c r="E299" s="33">
        <f>E300+E305+E308+E301+E302+E304+E306+E309+E303+E307</f>
        <v>5286173.74</v>
      </c>
      <c r="F299" s="33">
        <f>F300+F305+F308+F301+F302+F304+F306+F309+F303</f>
        <v>3681229.5300000003</v>
      </c>
      <c r="G299" s="28">
        <f t="shared" si="27"/>
        <v>48.87039453734589</v>
      </c>
      <c r="H299" s="33">
        <f t="shared" si="26"/>
        <v>5530546.26</v>
      </c>
    </row>
    <row r="300" spans="1:8" ht="12.75">
      <c r="A300" s="3" t="s">
        <v>113</v>
      </c>
      <c r="B300" s="3" t="s">
        <v>275</v>
      </c>
      <c r="C300" s="35">
        <f>C317</f>
        <v>746000</v>
      </c>
      <c r="D300" s="35">
        <f aca="true" t="shared" si="31" ref="D300:E302">D317</f>
        <v>746000</v>
      </c>
      <c r="E300" s="35">
        <f t="shared" si="31"/>
        <v>316813.44</v>
      </c>
      <c r="F300" s="35">
        <f>F317</f>
        <v>371876.12</v>
      </c>
      <c r="G300" s="27">
        <f t="shared" si="27"/>
        <v>42.46828954423593</v>
      </c>
      <c r="H300" s="30">
        <f t="shared" si="26"/>
        <v>429186.56</v>
      </c>
    </row>
    <row r="301" spans="1:8" ht="38.25">
      <c r="A301" s="17" t="s">
        <v>216</v>
      </c>
      <c r="B301" s="3" t="s">
        <v>276</v>
      </c>
      <c r="C301" s="35">
        <f>C318</f>
        <v>0</v>
      </c>
      <c r="D301" s="35">
        <f t="shared" si="31"/>
        <v>0</v>
      </c>
      <c r="E301" s="35">
        <f t="shared" si="31"/>
        <v>0</v>
      </c>
      <c r="F301" s="35">
        <f>F318</f>
        <v>0</v>
      </c>
      <c r="G301" s="27" t="e">
        <f t="shared" si="27"/>
        <v>#DIV/0!</v>
      </c>
      <c r="H301" s="30">
        <f t="shared" si="26"/>
        <v>0</v>
      </c>
    </row>
    <row r="302" spans="1:8" ht="12.75">
      <c r="A302" s="3" t="s">
        <v>115</v>
      </c>
      <c r="B302" s="3" t="s">
        <v>277</v>
      </c>
      <c r="C302" s="35">
        <f>C319</f>
        <v>186100</v>
      </c>
      <c r="D302" s="35">
        <f t="shared" si="31"/>
        <v>126100</v>
      </c>
      <c r="E302" s="35">
        <f t="shared" si="31"/>
        <v>66235.03</v>
      </c>
      <c r="F302" s="35">
        <f>F319</f>
        <v>92797.77</v>
      </c>
      <c r="G302" s="27">
        <f t="shared" si="27"/>
        <v>52.525796986518635</v>
      </c>
      <c r="H302" s="30">
        <f t="shared" si="26"/>
        <v>59864.97</v>
      </c>
    </row>
    <row r="303" spans="1:8" ht="25.5">
      <c r="A303" s="13" t="s">
        <v>118</v>
      </c>
      <c r="B303" s="3" t="s">
        <v>368</v>
      </c>
      <c r="C303" s="35">
        <f>C320</f>
        <v>20000</v>
      </c>
      <c r="D303" s="35">
        <f>D320</f>
        <v>20000</v>
      </c>
      <c r="E303" s="35">
        <f>E320</f>
        <v>5579.26</v>
      </c>
      <c r="F303" s="35">
        <f>F320</f>
        <v>8099.83</v>
      </c>
      <c r="G303" s="27"/>
      <c r="H303" s="30"/>
    </row>
    <row r="304" spans="1:8" ht="25.5">
      <c r="A304" s="13" t="s">
        <v>120</v>
      </c>
      <c r="B304" s="3" t="s">
        <v>278</v>
      </c>
      <c r="C304" s="35">
        <f>C311+C315+C321</f>
        <v>283300</v>
      </c>
      <c r="D304" s="35">
        <f>D311+D315+D321</f>
        <v>1079273</v>
      </c>
      <c r="E304" s="35">
        <f>E311+E315+E321</f>
        <v>878852.7999999999</v>
      </c>
      <c r="F304" s="35">
        <f>F311+F315+F321</f>
        <v>541910.15</v>
      </c>
      <c r="G304" s="27">
        <f t="shared" si="27"/>
        <v>81.43007376261613</v>
      </c>
      <c r="H304" s="30">
        <f t="shared" si="26"/>
        <v>200420.20000000007</v>
      </c>
    </row>
    <row r="305" spans="1:8" ht="51">
      <c r="A305" s="17" t="s">
        <v>154</v>
      </c>
      <c r="B305" s="3" t="s">
        <v>279</v>
      </c>
      <c r="C305" s="35">
        <f aca="true" t="shared" si="32" ref="C305:F306">C312</f>
        <v>7100000</v>
      </c>
      <c r="D305" s="35">
        <f t="shared" si="32"/>
        <v>8785913</v>
      </c>
      <c r="E305" s="35">
        <f t="shared" si="32"/>
        <v>3964148.68</v>
      </c>
      <c r="F305" s="35">
        <f t="shared" si="32"/>
        <v>2666545.66</v>
      </c>
      <c r="G305" s="27">
        <f t="shared" si="27"/>
        <v>45.119370974877626</v>
      </c>
      <c r="H305" s="30">
        <f t="shared" si="26"/>
        <v>4821764.32</v>
      </c>
    </row>
    <row r="306" spans="1:8" ht="12.75">
      <c r="A306" s="17" t="s">
        <v>156</v>
      </c>
      <c r="B306" s="3" t="s">
        <v>344</v>
      </c>
      <c r="C306" s="35">
        <f t="shared" si="32"/>
        <v>50000</v>
      </c>
      <c r="D306" s="35">
        <f t="shared" si="32"/>
        <v>50000</v>
      </c>
      <c r="E306" s="35">
        <f t="shared" si="32"/>
        <v>49999.98</v>
      </c>
      <c r="F306" s="35">
        <f t="shared" si="32"/>
        <v>0</v>
      </c>
      <c r="G306" s="27">
        <f t="shared" si="27"/>
        <v>99.99996000000002</v>
      </c>
      <c r="H306" s="30"/>
    </row>
    <row r="307" spans="1:8" ht="25.5">
      <c r="A307" s="13" t="s">
        <v>418</v>
      </c>
      <c r="B307" s="3" t="s">
        <v>435</v>
      </c>
      <c r="C307" s="35"/>
      <c r="D307" s="35">
        <f>D322</f>
        <v>2234</v>
      </c>
      <c r="E307" s="35">
        <f>E322</f>
        <v>774</v>
      </c>
      <c r="F307" s="35"/>
      <c r="G307" s="27"/>
      <c r="H307" s="30"/>
    </row>
    <row r="308" spans="1:8" ht="12.75">
      <c r="A308" s="3" t="s">
        <v>124</v>
      </c>
      <c r="B308" s="3" t="s">
        <v>280</v>
      </c>
      <c r="C308" s="35">
        <f aca="true" t="shared" si="33" ref="C308:F309">C323</f>
        <v>0</v>
      </c>
      <c r="D308" s="35">
        <f t="shared" si="33"/>
        <v>3000</v>
      </c>
      <c r="E308" s="35">
        <f t="shared" si="33"/>
        <v>0</v>
      </c>
      <c r="F308" s="35">
        <f t="shared" si="33"/>
        <v>0</v>
      </c>
      <c r="G308" s="27">
        <f t="shared" si="27"/>
        <v>0</v>
      </c>
      <c r="H308" s="30">
        <f t="shared" si="26"/>
        <v>3000</v>
      </c>
    </row>
    <row r="309" spans="1:8" ht="12.75">
      <c r="A309" s="3" t="s">
        <v>331</v>
      </c>
      <c r="B309" s="3" t="s">
        <v>375</v>
      </c>
      <c r="C309" s="35">
        <f t="shared" si="33"/>
        <v>4200</v>
      </c>
      <c r="D309" s="35">
        <f t="shared" si="33"/>
        <v>4200</v>
      </c>
      <c r="E309" s="35">
        <f t="shared" si="33"/>
        <v>3770.55</v>
      </c>
      <c r="F309" s="35">
        <f t="shared" si="33"/>
        <v>0</v>
      </c>
      <c r="G309" s="27"/>
      <c r="H309" s="30"/>
    </row>
    <row r="310" spans="1:8" ht="12.75">
      <c r="A310" s="23" t="s">
        <v>87</v>
      </c>
      <c r="B310" s="23" t="s">
        <v>88</v>
      </c>
      <c r="C310" s="31">
        <f>C311+C312+C313</f>
        <v>7270000</v>
      </c>
      <c r="D310" s="31">
        <f>D311+D312+D313</f>
        <v>9681673</v>
      </c>
      <c r="E310" s="31">
        <f>E311+E312+E313</f>
        <v>4744618.620000001</v>
      </c>
      <c r="F310" s="31">
        <f>F311+F312+F313</f>
        <v>2949444.62</v>
      </c>
      <c r="G310" s="28">
        <f t="shared" si="27"/>
        <v>49.006185397916255</v>
      </c>
      <c r="H310" s="33">
        <f t="shared" si="26"/>
        <v>4937054.379999999</v>
      </c>
    </row>
    <row r="311" spans="1:8" ht="25.5">
      <c r="A311" s="13" t="s">
        <v>120</v>
      </c>
      <c r="B311" s="3" t="s">
        <v>252</v>
      </c>
      <c r="C311" s="3">
        <v>120000</v>
      </c>
      <c r="D311" s="34">
        <v>845760</v>
      </c>
      <c r="E311" s="34">
        <v>730469.96</v>
      </c>
      <c r="F311" s="34">
        <v>282898.96</v>
      </c>
      <c r="G311" s="27">
        <f t="shared" si="27"/>
        <v>86.36846859629209</v>
      </c>
      <c r="H311" s="30">
        <f t="shared" si="26"/>
        <v>115290.04000000004</v>
      </c>
    </row>
    <row r="312" spans="1:8" ht="51">
      <c r="A312" s="17" t="s">
        <v>154</v>
      </c>
      <c r="B312" s="3" t="s">
        <v>253</v>
      </c>
      <c r="C312" s="3">
        <v>7100000</v>
      </c>
      <c r="D312" s="34">
        <v>8785913</v>
      </c>
      <c r="E312" s="34">
        <v>3964148.68</v>
      </c>
      <c r="F312" s="34">
        <v>2666545.66</v>
      </c>
      <c r="G312" s="27">
        <f t="shared" si="27"/>
        <v>45.119370974877626</v>
      </c>
      <c r="H312" s="30">
        <f t="shared" si="26"/>
        <v>4821764.32</v>
      </c>
    </row>
    <row r="313" spans="1:8" ht="12.75">
      <c r="A313" s="17" t="s">
        <v>156</v>
      </c>
      <c r="B313" s="3" t="s">
        <v>343</v>
      </c>
      <c r="C313" s="3">
        <v>50000</v>
      </c>
      <c r="D313" s="34">
        <v>50000</v>
      </c>
      <c r="E313" s="34">
        <v>49999.98</v>
      </c>
      <c r="F313" s="34">
        <v>0</v>
      </c>
      <c r="G313" s="27"/>
      <c r="H313" s="30"/>
    </row>
    <row r="314" spans="1:8" ht="12.75">
      <c r="A314" s="23" t="s">
        <v>89</v>
      </c>
      <c r="B314" s="23" t="s">
        <v>90</v>
      </c>
      <c r="C314" s="31">
        <f>C315</f>
        <v>120000</v>
      </c>
      <c r="D314" s="31">
        <f>D315</f>
        <v>120000</v>
      </c>
      <c r="E314" s="31">
        <f>E315</f>
        <v>97031.5</v>
      </c>
      <c r="F314" s="31">
        <f>F315</f>
        <v>138874.75</v>
      </c>
      <c r="G314" s="28">
        <f t="shared" si="27"/>
        <v>80.85958333333333</v>
      </c>
      <c r="H314" s="33">
        <f t="shared" si="26"/>
        <v>22968.5</v>
      </c>
    </row>
    <row r="315" spans="1:8" ht="25.5">
      <c r="A315" s="13" t="s">
        <v>120</v>
      </c>
      <c r="B315" s="3" t="s">
        <v>254</v>
      </c>
      <c r="C315" s="3">
        <v>120000</v>
      </c>
      <c r="D315" s="34">
        <v>120000</v>
      </c>
      <c r="E315" s="34">
        <v>97031.5</v>
      </c>
      <c r="F315" s="34">
        <v>138874.75</v>
      </c>
      <c r="G315" s="27">
        <f>E315/D315*100</f>
        <v>80.85958333333333</v>
      </c>
      <c r="H315" s="30">
        <f>D315-E315</f>
        <v>22968.5</v>
      </c>
    </row>
    <row r="316" spans="1:8" ht="25.5">
      <c r="A316" s="24" t="s">
        <v>91</v>
      </c>
      <c r="B316" s="23" t="s">
        <v>92</v>
      </c>
      <c r="C316" s="31">
        <f>C317+C323+C318+C319+C321+C324+C320</f>
        <v>999600</v>
      </c>
      <c r="D316" s="31">
        <f>D317+D323+D318+D319+D321+D324+D320+D322</f>
        <v>1015047</v>
      </c>
      <c r="E316" s="31">
        <f>E317+E323+E318+E319+E321+E324+E320</f>
        <v>443749.61999999994</v>
      </c>
      <c r="F316" s="31">
        <f>F317+F323+F318+F319+F321+F324+F320</f>
        <v>592910.16</v>
      </c>
      <c r="G316" s="28">
        <f t="shared" si="27"/>
        <v>43.71715004329848</v>
      </c>
      <c r="H316" s="33">
        <f t="shared" si="26"/>
        <v>571297.3800000001</v>
      </c>
    </row>
    <row r="317" spans="1:8" ht="12.75">
      <c r="A317" s="3" t="s">
        <v>113</v>
      </c>
      <c r="B317" s="3" t="s">
        <v>255</v>
      </c>
      <c r="C317" s="34">
        <v>746000</v>
      </c>
      <c r="D317" s="34">
        <v>746000</v>
      </c>
      <c r="E317" s="34">
        <v>316813.44</v>
      </c>
      <c r="F317" s="34">
        <v>371876.12</v>
      </c>
      <c r="G317" s="27">
        <f t="shared" si="27"/>
        <v>42.46828954423593</v>
      </c>
      <c r="H317" s="30">
        <f t="shared" si="26"/>
        <v>429186.56</v>
      </c>
    </row>
    <row r="318" spans="1:8" ht="38.25">
      <c r="A318" s="17" t="s">
        <v>216</v>
      </c>
      <c r="B318" s="3" t="s">
        <v>256</v>
      </c>
      <c r="C318" s="34">
        <v>0</v>
      </c>
      <c r="D318" s="34">
        <v>0</v>
      </c>
      <c r="E318" s="34">
        <v>0</v>
      </c>
      <c r="F318" s="34">
        <v>0</v>
      </c>
      <c r="G318" s="27" t="e">
        <f t="shared" si="27"/>
        <v>#DIV/0!</v>
      </c>
      <c r="H318" s="30">
        <f t="shared" si="26"/>
        <v>0</v>
      </c>
    </row>
    <row r="319" spans="1:8" ht="12.75">
      <c r="A319" s="3" t="s">
        <v>115</v>
      </c>
      <c r="B319" s="3" t="s">
        <v>257</v>
      </c>
      <c r="C319" s="34">
        <v>186100</v>
      </c>
      <c r="D319" s="34">
        <v>126100</v>
      </c>
      <c r="E319" s="34">
        <v>66235.03</v>
      </c>
      <c r="F319" s="34">
        <v>92797.77</v>
      </c>
      <c r="G319" s="27">
        <f t="shared" si="27"/>
        <v>52.525796986518635</v>
      </c>
      <c r="H319" s="30">
        <f t="shared" si="26"/>
        <v>59864.97</v>
      </c>
    </row>
    <row r="320" spans="1:8" ht="25.5">
      <c r="A320" s="13" t="s">
        <v>118</v>
      </c>
      <c r="B320" s="3" t="s">
        <v>367</v>
      </c>
      <c r="C320" s="34">
        <v>20000</v>
      </c>
      <c r="D320" s="34">
        <v>20000</v>
      </c>
      <c r="E320" s="34">
        <v>5579.26</v>
      </c>
      <c r="F320" s="34">
        <v>8099.83</v>
      </c>
      <c r="G320" s="27"/>
      <c r="H320" s="30"/>
    </row>
    <row r="321" spans="1:8" ht="25.5">
      <c r="A321" s="13" t="s">
        <v>120</v>
      </c>
      <c r="B321" s="3" t="s">
        <v>258</v>
      </c>
      <c r="C321" s="34">
        <v>43300</v>
      </c>
      <c r="D321" s="34">
        <v>113513</v>
      </c>
      <c r="E321" s="34">
        <v>51351.34</v>
      </c>
      <c r="F321" s="34">
        <v>120136.44</v>
      </c>
      <c r="G321" s="27">
        <f t="shared" si="27"/>
        <v>45.23828988750187</v>
      </c>
      <c r="H321" s="30">
        <f t="shared" si="26"/>
        <v>62161.66</v>
      </c>
    </row>
    <row r="322" spans="1:8" ht="25.5">
      <c r="A322" s="13" t="s">
        <v>418</v>
      </c>
      <c r="B322" s="3" t="s">
        <v>434</v>
      </c>
      <c r="C322" s="34"/>
      <c r="D322" s="34">
        <v>2234</v>
      </c>
      <c r="E322" s="34">
        <v>774</v>
      </c>
      <c r="F322" s="34"/>
      <c r="G322" s="27"/>
      <c r="H322" s="30"/>
    </row>
    <row r="323" spans="1:8" ht="12.75">
      <c r="A323" s="3" t="s">
        <v>124</v>
      </c>
      <c r="B323" s="3" t="s">
        <v>259</v>
      </c>
      <c r="C323" s="34">
        <v>0</v>
      </c>
      <c r="D323" s="34">
        <v>3000</v>
      </c>
      <c r="E323" s="34"/>
      <c r="F323" s="34">
        <v>0</v>
      </c>
      <c r="G323" s="27">
        <f t="shared" si="27"/>
        <v>0</v>
      </c>
      <c r="H323" s="30">
        <f t="shared" si="26"/>
        <v>3000</v>
      </c>
    </row>
    <row r="324" spans="1:8" ht="12.75">
      <c r="A324" s="3" t="s">
        <v>331</v>
      </c>
      <c r="B324" s="3" t="s">
        <v>374</v>
      </c>
      <c r="C324" s="34">
        <v>4200</v>
      </c>
      <c r="D324" s="34">
        <v>4200</v>
      </c>
      <c r="E324" s="34">
        <v>3770.55</v>
      </c>
      <c r="F324" s="34">
        <v>0</v>
      </c>
      <c r="G324" s="27"/>
      <c r="H324" s="30"/>
    </row>
    <row r="325" spans="1:8" ht="12.75">
      <c r="A325" s="1" t="s">
        <v>93</v>
      </c>
      <c r="B325" s="1" t="s">
        <v>94</v>
      </c>
      <c r="C325" s="33">
        <f aca="true" t="shared" si="34" ref="C325:F326">C326</f>
        <v>200000</v>
      </c>
      <c r="D325" s="33">
        <f t="shared" si="34"/>
        <v>200000</v>
      </c>
      <c r="E325" s="33">
        <f t="shared" si="34"/>
        <v>100000</v>
      </c>
      <c r="F325" s="33">
        <f t="shared" si="34"/>
        <v>0</v>
      </c>
      <c r="G325" s="28">
        <f t="shared" si="27"/>
        <v>50</v>
      </c>
      <c r="H325" s="33">
        <f t="shared" si="26"/>
        <v>100000</v>
      </c>
    </row>
    <row r="326" spans="1:8" ht="12.75">
      <c r="A326" s="23" t="s">
        <v>95</v>
      </c>
      <c r="B326" s="23" t="s">
        <v>96</v>
      </c>
      <c r="C326" s="31">
        <f t="shared" si="34"/>
        <v>200000</v>
      </c>
      <c r="D326" s="31">
        <f t="shared" si="34"/>
        <v>200000</v>
      </c>
      <c r="E326" s="31">
        <f t="shared" si="34"/>
        <v>100000</v>
      </c>
      <c r="F326" s="31">
        <f t="shared" si="34"/>
        <v>0</v>
      </c>
      <c r="G326" s="28">
        <f t="shared" si="27"/>
        <v>50</v>
      </c>
      <c r="H326" s="33">
        <f t="shared" si="26"/>
        <v>100000</v>
      </c>
    </row>
    <row r="327" spans="1:8" ht="51">
      <c r="A327" s="17" t="s">
        <v>260</v>
      </c>
      <c r="B327" s="3" t="s">
        <v>261</v>
      </c>
      <c r="C327" s="3">
        <v>200000</v>
      </c>
      <c r="D327" s="34">
        <v>200000</v>
      </c>
      <c r="E327" s="34">
        <v>100000</v>
      </c>
      <c r="F327" s="34">
        <v>0</v>
      </c>
      <c r="G327" s="27">
        <f>E327/D327*100</f>
        <v>50</v>
      </c>
      <c r="H327" s="30">
        <f>D327-E327</f>
        <v>100000</v>
      </c>
    </row>
    <row r="328" spans="1:8" ht="51">
      <c r="A328" s="14" t="s">
        <v>97</v>
      </c>
      <c r="B328" s="1" t="s">
        <v>98</v>
      </c>
      <c r="C328" s="33">
        <f>C329</f>
        <v>0</v>
      </c>
      <c r="D328" s="33">
        <f>D329+D331</f>
        <v>0</v>
      </c>
      <c r="E328" s="33">
        <f>E329+E331</f>
        <v>0</v>
      </c>
      <c r="F328" s="33">
        <f>F329+F331</f>
        <v>0</v>
      </c>
      <c r="G328" s="28"/>
      <c r="H328" s="33">
        <f>D328-E328</f>
        <v>0</v>
      </c>
    </row>
    <row r="329" spans="1:8" ht="38.25">
      <c r="A329" s="14" t="s">
        <v>99</v>
      </c>
      <c r="B329" s="1" t="s">
        <v>100</v>
      </c>
      <c r="C329" s="33">
        <v>0</v>
      </c>
      <c r="D329" s="33">
        <v>0</v>
      </c>
      <c r="E329" s="33">
        <v>0</v>
      </c>
      <c r="F329" s="33">
        <v>0</v>
      </c>
      <c r="G329" s="28"/>
      <c r="H329" s="33">
        <f>D329-E329</f>
        <v>0</v>
      </c>
    </row>
    <row r="330" spans="1:8" s="4" customFormat="1" ht="12.75">
      <c r="A330" s="14" t="s">
        <v>110</v>
      </c>
      <c r="B330" s="1" t="s">
        <v>111</v>
      </c>
      <c r="C330" s="33"/>
      <c r="D330" s="33"/>
      <c r="E330" s="33"/>
      <c r="F330" s="33"/>
      <c r="G330" s="28"/>
      <c r="H330" s="33"/>
    </row>
    <row r="331" spans="1:8" s="4" customFormat="1" ht="12.75">
      <c r="A331" s="14" t="s">
        <v>106</v>
      </c>
      <c r="B331" s="1" t="s">
        <v>107</v>
      </c>
      <c r="C331" s="1"/>
      <c r="D331" s="33"/>
      <c r="E331" s="33"/>
      <c r="F331" s="33"/>
      <c r="G331" s="28"/>
      <c r="H331" s="33"/>
    </row>
    <row r="332" spans="1:8" ht="12.75">
      <c r="A332" s="17" t="s">
        <v>101</v>
      </c>
      <c r="B332" s="3"/>
      <c r="C332" s="3">
        <v>0</v>
      </c>
      <c r="D332" s="3">
        <v>-11445240.16</v>
      </c>
      <c r="E332" s="11">
        <v>-1109205.63</v>
      </c>
      <c r="F332" s="11">
        <v>-4023121.36</v>
      </c>
      <c r="G332" s="3"/>
      <c r="H332" s="3"/>
    </row>
    <row r="333" ht="12.75">
      <c r="D333" t="s">
        <v>103</v>
      </c>
    </row>
    <row r="334" spans="1:7" ht="15">
      <c r="A334" s="37" t="s">
        <v>104</v>
      </c>
      <c r="G334" s="37" t="s">
        <v>105</v>
      </c>
    </row>
    <row r="335" ht="12.75">
      <c r="F335" t="s">
        <v>103</v>
      </c>
    </row>
    <row r="337" ht="12.75">
      <c r="D337" t="s">
        <v>103</v>
      </c>
    </row>
  </sheetData>
  <sheetProtection/>
  <mergeCells count="2">
    <mergeCell ref="D1:F3"/>
    <mergeCell ref="G5:H5"/>
  </mergeCells>
  <printOptions/>
  <pageMargins left="0.2362204724409449" right="0.2362204724409449" top="0.3937007874015748" bottom="0" header="0" footer="0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7"/>
  <sheetViews>
    <sheetView zoomScalePageLayoutView="0" workbookViewId="0" topLeftCell="A202">
      <selection activeCell="D203" sqref="D203:E215"/>
    </sheetView>
  </sheetViews>
  <sheetFormatPr defaultColWidth="9.00390625" defaultRowHeight="12.75"/>
  <cols>
    <col min="1" max="1" width="47.75390625" style="0" customWidth="1"/>
    <col min="2" max="2" width="24.25390625" style="0" customWidth="1"/>
    <col min="3" max="3" width="14.125" style="0" customWidth="1"/>
    <col min="4" max="4" width="15.125" style="0" customWidth="1"/>
    <col min="5" max="5" width="13.875" style="0" customWidth="1"/>
    <col min="6" max="6" width="12.625" style="0" customWidth="1"/>
    <col min="7" max="7" width="8.125" style="0" customWidth="1"/>
    <col min="8" max="8" width="13.75390625" style="0" customWidth="1"/>
    <col min="9" max="9" width="12.375" style="0" customWidth="1"/>
    <col min="10" max="10" width="13.375" style="0" customWidth="1"/>
    <col min="11" max="11" width="12.875" style="0" customWidth="1"/>
  </cols>
  <sheetData>
    <row r="1" spans="4:6" ht="12.75">
      <c r="D1" s="43" t="s">
        <v>430</v>
      </c>
      <c r="E1" s="43"/>
      <c r="F1" s="43"/>
    </row>
    <row r="2" spans="4:6" ht="12.75">
      <c r="D2" s="43"/>
      <c r="E2" s="43"/>
      <c r="F2" s="43"/>
    </row>
    <row r="3" spans="4:6" ht="12.75">
      <c r="D3" s="43"/>
      <c r="E3" s="43"/>
      <c r="F3" s="43"/>
    </row>
    <row r="4" spans="1:8" s="7" customFormat="1" ht="12.75">
      <c r="A4" s="9"/>
      <c r="B4" s="4"/>
      <c r="C4" s="4"/>
      <c r="D4" s="18"/>
      <c r="E4" s="18"/>
      <c r="F4" s="18"/>
      <c r="G4" s="6"/>
      <c r="H4" s="10" t="s">
        <v>102</v>
      </c>
    </row>
    <row r="5" spans="1:8" s="7" customFormat="1" ht="51">
      <c r="A5" s="8" t="s">
        <v>5</v>
      </c>
      <c r="B5" s="14" t="s">
        <v>6</v>
      </c>
      <c r="C5" s="15" t="s">
        <v>109</v>
      </c>
      <c r="D5" s="15" t="s">
        <v>108</v>
      </c>
      <c r="E5" s="20" t="s">
        <v>428</v>
      </c>
      <c r="F5" s="19" t="s">
        <v>429</v>
      </c>
      <c r="G5" s="44" t="s">
        <v>382</v>
      </c>
      <c r="H5" s="45"/>
    </row>
    <row r="6" spans="1:8" s="7" customFormat="1" ht="51.75">
      <c r="A6" s="8"/>
      <c r="B6" s="16"/>
      <c r="C6" s="16"/>
      <c r="D6" s="15" t="s">
        <v>7</v>
      </c>
      <c r="E6" s="14" t="s">
        <v>7</v>
      </c>
      <c r="F6" s="14" t="s">
        <v>7</v>
      </c>
      <c r="G6" s="21" t="s">
        <v>0</v>
      </c>
      <c r="H6" s="21" t="s">
        <v>1</v>
      </c>
    </row>
    <row r="7" spans="1:8" s="7" customFormat="1" ht="31.5" customHeight="1">
      <c r="A7" s="12" t="s">
        <v>8</v>
      </c>
      <c r="B7" s="16"/>
      <c r="C7" s="29">
        <f>C8+C74+C76+C108+C147+C158+C161+C216+C253+C257+C278+C304+C307</f>
        <v>407134506</v>
      </c>
      <c r="D7" s="29">
        <f>D8+D74+D76+D108+D147+D158+D161+D216+D253+D257+D278+D304+D307</f>
        <v>432526553.84</v>
      </c>
      <c r="E7" s="29">
        <f>E8+E74+E76+E108+E147+E158+E161+E216+E253+E257+E278+E304+E307</f>
        <v>230033240.53999996</v>
      </c>
      <c r="F7" s="29">
        <f>F8+F74+F76+F108+F147+F158+F161+F216+F253+F257+F278+F304+F307</f>
        <v>206034284.39999998</v>
      </c>
      <c r="G7" s="28">
        <f>E7/D7*100</f>
        <v>53.183611155835244</v>
      </c>
      <c r="H7" s="33">
        <f>D7-E7</f>
        <v>202493313.3</v>
      </c>
    </row>
    <row r="8" spans="1:8" s="7" customFormat="1" ht="12.75">
      <c r="A8" s="8" t="s">
        <v>9</v>
      </c>
      <c r="B8" s="1" t="s">
        <v>10</v>
      </c>
      <c r="C8" s="29">
        <f>C9+C17+C18+C19+C13+C21+C23+C22</f>
        <v>45145176</v>
      </c>
      <c r="D8" s="29">
        <f>D9+D17+D18+D19+D13+D21+D23+D22+D20</f>
        <v>45320107.69</v>
      </c>
      <c r="E8" s="29">
        <f>E9+E17+E18+E19+E13+E21+E23+E22+E20</f>
        <v>17741801.43</v>
      </c>
      <c r="F8" s="29">
        <f>F9+F17+F18+F19+F13+F21+F23+F22</f>
        <v>15629643.419999998</v>
      </c>
      <c r="G8" s="28">
        <f aca="true" t="shared" si="0" ref="G8:G78">E8/D8*100</f>
        <v>39.147747731223454</v>
      </c>
      <c r="H8" s="33">
        <f aca="true" t="shared" si="1" ref="H8:H78">D8-E8</f>
        <v>27578306.259999998</v>
      </c>
    </row>
    <row r="9" spans="1:8" s="7" customFormat="1" ht="25.5">
      <c r="A9" s="17" t="s">
        <v>126</v>
      </c>
      <c r="B9" s="3" t="s">
        <v>127</v>
      </c>
      <c r="C9" s="35">
        <f>C10+C11+C12</f>
        <v>22180485</v>
      </c>
      <c r="D9" s="35">
        <f>D10+D11+D12</f>
        <v>22411033.619999997</v>
      </c>
      <c r="E9" s="35">
        <f>E10+E11+E12</f>
        <v>10604951.14</v>
      </c>
      <c r="F9" s="35">
        <f>F10+F11+F12</f>
        <v>9298409.45</v>
      </c>
      <c r="G9" s="27">
        <f t="shared" si="0"/>
        <v>47.32022324278679</v>
      </c>
      <c r="H9" s="30">
        <f t="shared" si="1"/>
        <v>11806082.479999997</v>
      </c>
    </row>
    <row r="10" spans="1:8" s="7" customFormat="1" ht="12.75">
      <c r="A10" s="3" t="s">
        <v>113</v>
      </c>
      <c r="B10" s="3" t="s">
        <v>112</v>
      </c>
      <c r="C10" s="35">
        <f>C26+C30+C37+C49+C62</f>
        <v>17018261</v>
      </c>
      <c r="D10" s="35">
        <f>D26+D30+D37+D49+D62</f>
        <v>17181722.52</v>
      </c>
      <c r="E10" s="35">
        <f>E26+E30+E37+E49+E62</f>
        <v>8299433.260000002</v>
      </c>
      <c r="F10" s="35">
        <f>F26+F30+F37+F49+F62</f>
        <v>7137280.6</v>
      </c>
      <c r="G10" s="27">
        <f t="shared" si="0"/>
        <v>48.30384875753425</v>
      </c>
      <c r="H10" s="30">
        <f t="shared" si="1"/>
        <v>8882289.259999998</v>
      </c>
    </row>
    <row r="11" spans="1:8" s="7" customFormat="1" ht="12.75">
      <c r="A11" s="3" t="s">
        <v>115</v>
      </c>
      <c r="B11" s="3" t="s">
        <v>114</v>
      </c>
      <c r="C11" s="35">
        <f>C27+C31+C39+C51+C64</f>
        <v>5132224</v>
      </c>
      <c r="D11" s="35">
        <f>D27+D31+D39+D51+D64</f>
        <v>5181491.1</v>
      </c>
      <c r="E11" s="35">
        <f>E27+E31+E39+E51+E64</f>
        <v>2282087.51</v>
      </c>
      <c r="F11" s="35">
        <f>F27+F31+F39+F51+F64</f>
        <v>2153783.85</v>
      </c>
      <c r="G11" s="27">
        <f t="shared" si="0"/>
        <v>44.043065325346205</v>
      </c>
      <c r="H11" s="30">
        <f t="shared" si="1"/>
        <v>2899403.59</v>
      </c>
    </row>
    <row r="12" spans="1:8" s="7" customFormat="1" ht="12.75">
      <c r="A12" s="5" t="s">
        <v>116</v>
      </c>
      <c r="B12" s="3" t="s">
        <v>117</v>
      </c>
      <c r="C12" s="35">
        <f>C38+C50+C63</f>
        <v>30000</v>
      </c>
      <c r="D12" s="35">
        <f>D38+D50+D63</f>
        <v>47820</v>
      </c>
      <c r="E12" s="35">
        <f>E38+E50+E63</f>
        <v>23430.37</v>
      </c>
      <c r="F12" s="35">
        <f>F38+F50+F63</f>
        <v>7345</v>
      </c>
      <c r="G12" s="27">
        <f t="shared" si="0"/>
        <v>48.99700961940611</v>
      </c>
      <c r="H12" s="30">
        <f t="shared" si="1"/>
        <v>24389.63</v>
      </c>
    </row>
    <row r="13" spans="1:8" s="7" customFormat="1" ht="25.5">
      <c r="A13" s="17" t="s">
        <v>130</v>
      </c>
      <c r="B13" s="3" t="s">
        <v>137</v>
      </c>
      <c r="C13" s="35">
        <f>C14+C15+C16</f>
        <v>7239000</v>
      </c>
      <c r="D13" s="35">
        <f>D14+D15+D16</f>
        <v>7846600</v>
      </c>
      <c r="E13" s="35">
        <f>E14+E15+E16</f>
        <v>3327100.2399999998</v>
      </c>
      <c r="F13" s="35">
        <f>F14+F15+F16</f>
        <v>3044009.03</v>
      </c>
      <c r="G13" s="27">
        <f>E13/D13*100</f>
        <v>42.40180766191726</v>
      </c>
      <c r="H13" s="30">
        <f>D13-E13</f>
        <v>4519499.76</v>
      </c>
    </row>
    <row r="14" spans="1:8" s="7" customFormat="1" ht="12.75">
      <c r="A14" s="3" t="s">
        <v>131</v>
      </c>
      <c r="B14" s="3" t="s">
        <v>134</v>
      </c>
      <c r="C14" s="35">
        <f>C66</f>
        <v>5557000</v>
      </c>
      <c r="D14" s="35">
        <f aca="true" t="shared" si="2" ref="D14:E16">D66</f>
        <v>6024100</v>
      </c>
      <c r="E14" s="35">
        <f t="shared" si="2"/>
        <v>2582979.42</v>
      </c>
      <c r="F14" s="35">
        <f>F66</f>
        <v>2343240.8</v>
      </c>
      <c r="G14" s="27">
        <f>E14/D14*100</f>
        <v>42.87743264554041</v>
      </c>
      <c r="H14" s="30">
        <f>D14-E14</f>
        <v>3441120.58</v>
      </c>
    </row>
    <row r="15" spans="1:8" s="7" customFormat="1" ht="12.75">
      <c r="A15" s="5" t="s">
        <v>132</v>
      </c>
      <c r="B15" s="3" t="s">
        <v>135</v>
      </c>
      <c r="C15" s="35">
        <f>C67</f>
        <v>2000</v>
      </c>
      <c r="D15" s="35">
        <f t="shared" si="2"/>
        <v>2000</v>
      </c>
      <c r="E15" s="35">
        <f t="shared" si="2"/>
        <v>200</v>
      </c>
      <c r="F15" s="35">
        <f>F67</f>
        <v>200</v>
      </c>
      <c r="G15" s="27">
        <f>E15/D15*100</f>
        <v>10</v>
      </c>
      <c r="H15" s="30">
        <f>D15-E15</f>
        <v>1800</v>
      </c>
    </row>
    <row r="16" spans="1:8" s="7" customFormat="1" ht="25.5">
      <c r="A16" s="17" t="s">
        <v>133</v>
      </c>
      <c r="B16" s="3" t="s">
        <v>136</v>
      </c>
      <c r="C16" s="35">
        <f>C68</f>
        <v>1680000</v>
      </c>
      <c r="D16" s="35">
        <f t="shared" si="2"/>
        <v>1820500</v>
      </c>
      <c r="E16" s="35">
        <f t="shared" si="2"/>
        <v>743920.82</v>
      </c>
      <c r="F16" s="35">
        <f>F68</f>
        <v>700568.23</v>
      </c>
      <c r="G16" s="27">
        <f>E16/D16*100</f>
        <v>40.86354408129635</v>
      </c>
      <c r="H16" s="30">
        <f>D16-E16</f>
        <v>1076579.1800000002</v>
      </c>
    </row>
    <row r="17" spans="1:8" s="7" customFormat="1" ht="23.25" customHeight="1">
      <c r="A17" s="13" t="s">
        <v>118</v>
      </c>
      <c r="B17" s="3" t="s">
        <v>119</v>
      </c>
      <c r="C17" s="35">
        <f>C32+C40+C52+C69</f>
        <v>1871300</v>
      </c>
      <c r="D17" s="35">
        <f>D32+D40+D52+D69</f>
        <v>1972938.75</v>
      </c>
      <c r="E17" s="35">
        <f>E32+E40+E52+E69</f>
        <v>650203.81</v>
      </c>
      <c r="F17" s="35">
        <f>F32+F40+F52+F69</f>
        <v>543037.12</v>
      </c>
      <c r="G17" s="27">
        <f t="shared" si="0"/>
        <v>32.95610722836682</v>
      </c>
      <c r="H17" s="30">
        <f t="shared" si="1"/>
        <v>1322734.94</v>
      </c>
    </row>
    <row r="18" spans="1:8" s="7" customFormat="1" ht="25.5">
      <c r="A18" s="13" t="s">
        <v>120</v>
      </c>
      <c r="B18" s="3" t="s">
        <v>121</v>
      </c>
      <c r="C18" s="35">
        <f>C33+C41+C53+C70+C46</f>
        <v>7692991</v>
      </c>
      <c r="D18" s="35">
        <f>D33+D41+D53+D70+D46</f>
        <v>8738617.69</v>
      </c>
      <c r="E18" s="35">
        <f>E33+E41+E53+E70+E46</f>
        <v>2962278.4200000004</v>
      </c>
      <c r="F18" s="35">
        <f>F33+F41+F53+F70+F46</f>
        <v>2729285.83</v>
      </c>
      <c r="G18" s="27">
        <f t="shared" si="0"/>
        <v>33.898707153533806</v>
      </c>
      <c r="H18" s="30">
        <f t="shared" si="1"/>
        <v>5776339.27</v>
      </c>
    </row>
    <row r="19" spans="1:8" s="7" customFormat="1" ht="12.75">
      <c r="A19" s="5" t="s">
        <v>122</v>
      </c>
      <c r="B19" s="3" t="s">
        <v>123</v>
      </c>
      <c r="C19" s="35"/>
      <c r="D19" s="35"/>
      <c r="E19" s="35"/>
      <c r="F19" s="35"/>
      <c r="G19" s="27"/>
      <c r="H19" s="30">
        <f t="shared" si="1"/>
        <v>0</v>
      </c>
    </row>
    <row r="20" spans="1:8" s="7" customFormat="1" ht="25.5">
      <c r="A20" s="13" t="s">
        <v>418</v>
      </c>
      <c r="B20" s="3" t="s">
        <v>420</v>
      </c>
      <c r="C20" s="35"/>
      <c r="D20" s="35">
        <f>D42+D71</f>
        <v>435359</v>
      </c>
      <c r="E20" s="35">
        <f>E42+E71</f>
        <v>181537</v>
      </c>
      <c r="F20" s="35"/>
      <c r="G20" s="27"/>
      <c r="H20" s="30"/>
    </row>
    <row r="21" spans="1:8" s="7" customFormat="1" ht="12.75">
      <c r="A21" s="5" t="s">
        <v>124</v>
      </c>
      <c r="B21" s="3" t="s">
        <v>125</v>
      </c>
      <c r="C21" s="35">
        <f>C54+C72+C43</f>
        <v>245500</v>
      </c>
      <c r="D21" s="35">
        <f>D54+D72+D43</f>
        <v>163963</v>
      </c>
      <c r="E21" s="35">
        <f>E54+E72+E43</f>
        <v>0.67</v>
      </c>
      <c r="F21" s="35">
        <f>F54+F72+F43</f>
        <v>0</v>
      </c>
      <c r="G21" s="27">
        <f t="shared" si="0"/>
        <v>0.00040862877600434245</v>
      </c>
      <c r="H21" s="30">
        <f t="shared" si="1"/>
        <v>163962.33</v>
      </c>
    </row>
    <row r="22" spans="1:8" s="7" customFormat="1" ht="12.75">
      <c r="A22" s="3" t="s">
        <v>331</v>
      </c>
      <c r="B22" s="3" t="s">
        <v>335</v>
      </c>
      <c r="C22" s="35">
        <f>C34+C44+C55+C73</f>
        <v>176000</v>
      </c>
      <c r="D22" s="35">
        <f>D34+D44+D55+D73</f>
        <v>76000</v>
      </c>
      <c r="E22" s="35">
        <f>E34+E44+E55+E73</f>
        <v>15730.15</v>
      </c>
      <c r="F22" s="35">
        <f>F55+F44+F34+F73</f>
        <v>14901.99</v>
      </c>
      <c r="G22" s="27">
        <f>E22/D22*100</f>
        <v>20.697565789473686</v>
      </c>
      <c r="H22" s="30">
        <f>D22-E22</f>
        <v>60269.85</v>
      </c>
    </row>
    <row r="23" spans="1:8" s="7" customFormat="1" ht="12.75">
      <c r="A23" s="3" t="s">
        <v>128</v>
      </c>
      <c r="B23" s="3" t="s">
        <v>129</v>
      </c>
      <c r="C23" s="34">
        <f>C59</f>
        <v>5739900</v>
      </c>
      <c r="D23" s="34">
        <f>D59</f>
        <v>3675595.63</v>
      </c>
      <c r="E23" s="35"/>
      <c r="F23" s="35"/>
      <c r="G23" s="27">
        <f>E23/D23*100</f>
        <v>0</v>
      </c>
      <c r="H23" s="30">
        <f>D23-E23</f>
        <v>3675595.63</v>
      </c>
    </row>
    <row r="24" spans="1:8" s="7" customFormat="1" ht="44.25" customHeight="1">
      <c r="A24" s="26" t="s">
        <v>11</v>
      </c>
      <c r="B24" s="23" t="s">
        <v>12</v>
      </c>
      <c r="C24" s="31">
        <f>C25</f>
        <v>1059200</v>
      </c>
      <c r="D24" s="31">
        <f>D25</f>
        <v>1059200</v>
      </c>
      <c r="E24" s="31">
        <f>E25</f>
        <v>501767.41</v>
      </c>
      <c r="F24" s="31">
        <f>F25</f>
        <v>547647.54</v>
      </c>
      <c r="G24" s="28">
        <f t="shared" si="0"/>
        <v>47.37230079305136</v>
      </c>
      <c r="H24" s="33">
        <f t="shared" si="1"/>
        <v>557432.5900000001</v>
      </c>
    </row>
    <row r="25" spans="1:8" s="7" customFormat="1" ht="27.75" customHeight="1">
      <c r="A25" s="17" t="s">
        <v>126</v>
      </c>
      <c r="B25" s="3" t="s">
        <v>281</v>
      </c>
      <c r="C25" s="31">
        <f>C26+C27</f>
        <v>1059200</v>
      </c>
      <c r="D25" s="31">
        <f>D26+D27</f>
        <v>1059200</v>
      </c>
      <c r="E25" s="31">
        <f>E26+E27</f>
        <v>501767.41</v>
      </c>
      <c r="F25" s="31">
        <f>F26+F27</f>
        <v>547647.54</v>
      </c>
      <c r="G25" s="28">
        <f>E25/D25*100</f>
        <v>47.37230079305136</v>
      </c>
      <c r="H25" s="33">
        <f>D25-E25</f>
        <v>557432.5900000001</v>
      </c>
    </row>
    <row r="26" spans="1:8" s="7" customFormat="1" ht="12.75">
      <c r="A26" s="3" t="s">
        <v>113</v>
      </c>
      <c r="B26" s="3" t="s">
        <v>282</v>
      </c>
      <c r="C26" s="32">
        <v>813500</v>
      </c>
      <c r="D26" s="32">
        <v>813500</v>
      </c>
      <c r="E26" s="32">
        <v>385382.04</v>
      </c>
      <c r="F26" s="41">
        <v>436883.29</v>
      </c>
      <c r="G26" s="27">
        <f t="shared" si="0"/>
        <v>47.37333005531653</v>
      </c>
      <c r="H26" s="30">
        <f t="shared" si="1"/>
        <v>428117.96</v>
      </c>
    </row>
    <row r="27" spans="1:8" s="7" customFormat="1" ht="12.75">
      <c r="A27" s="3" t="s">
        <v>115</v>
      </c>
      <c r="B27" s="3" t="s">
        <v>283</v>
      </c>
      <c r="C27" s="32">
        <v>245700</v>
      </c>
      <c r="D27" s="32">
        <v>245700</v>
      </c>
      <c r="E27" s="30">
        <v>116385.37</v>
      </c>
      <c r="F27" s="30">
        <v>110764.25</v>
      </c>
      <c r="G27" s="27">
        <f t="shared" si="0"/>
        <v>47.36889295889296</v>
      </c>
      <c r="H27" s="30">
        <f t="shared" si="1"/>
        <v>129314.63</v>
      </c>
    </row>
    <row r="28" spans="1:8" s="7" customFormat="1" ht="63.75">
      <c r="A28" s="26" t="s">
        <v>13</v>
      </c>
      <c r="B28" s="23" t="s">
        <v>14</v>
      </c>
      <c r="C28" s="31">
        <f>C29+C32+C33+C34</f>
        <v>712000</v>
      </c>
      <c r="D28" s="31">
        <f>D29+D32+D33+D34</f>
        <v>712000</v>
      </c>
      <c r="E28" s="31">
        <f>E29+E32+E33+E34</f>
        <v>260333.34</v>
      </c>
      <c r="F28" s="31">
        <f>F29+F32+F33+F34</f>
        <v>310849.81</v>
      </c>
      <c r="G28" s="28">
        <f t="shared" si="0"/>
        <v>36.56367134831461</v>
      </c>
      <c r="H28" s="33">
        <f t="shared" si="1"/>
        <v>451666.66000000003</v>
      </c>
    </row>
    <row r="29" spans="1:8" s="7" customFormat="1" ht="25.5">
      <c r="A29" s="17" t="s">
        <v>126</v>
      </c>
      <c r="B29" s="3" t="s">
        <v>284</v>
      </c>
      <c r="C29" s="31">
        <f>C30+C31</f>
        <v>370600</v>
      </c>
      <c r="D29" s="31">
        <f>D30+D31</f>
        <v>370600</v>
      </c>
      <c r="E29" s="31">
        <f>E30+E31</f>
        <v>171249.34</v>
      </c>
      <c r="F29" s="31">
        <f>F30+F31</f>
        <v>183987.49</v>
      </c>
      <c r="G29" s="28">
        <f>E29/D29*100</f>
        <v>46.20867242309768</v>
      </c>
      <c r="H29" s="33">
        <f>D29-E29</f>
        <v>199350.66</v>
      </c>
    </row>
    <row r="30" spans="1:8" s="7" customFormat="1" ht="12.75">
      <c r="A30" s="3" t="s">
        <v>113</v>
      </c>
      <c r="B30" s="3" t="s">
        <v>285</v>
      </c>
      <c r="C30" s="32">
        <v>284600</v>
      </c>
      <c r="D30" s="32">
        <v>284600</v>
      </c>
      <c r="E30" s="32">
        <v>131527.9</v>
      </c>
      <c r="F30" s="41">
        <v>140673.58</v>
      </c>
      <c r="G30" s="27">
        <f t="shared" si="0"/>
        <v>46.21500351370344</v>
      </c>
      <c r="H30" s="30">
        <f t="shared" si="1"/>
        <v>153072.1</v>
      </c>
    </row>
    <row r="31" spans="1:8" s="7" customFormat="1" ht="12.75">
      <c r="A31" s="3" t="s">
        <v>115</v>
      </c>
      <c r="B31" s="3" t="s">
        <v>286</v>
      </c>
      <c r="C31" s="32">
        <v>86000</v>
      </c>
      <c r="D31" s="32">
        <v>86000</v>
      </c>
      <c r="E31" s="30">
        <v>39721.44</v>
      </c>
      <c r="F31" s="30">
        <v>43313.91</v>
      </c>
      <c r="G31" s="27">
        <f t="shared" si="0"/>
        <v>46.187720930232565</v>
      </c>
      <c r="H31" s="30">
        <f t="shared" si="1"/>
        <v>46278.56</v>
      </c>
    </row>
    <row r="32" spans="1:8" ht="25.5">
      <c r="A32" s="13" t="s">
        <v>118</v>
      </c>
      <c r="B32" s="3" t="s">
        <v>287</v>
      </c>
      <c r="C32" s="35">
        <v>29000</v>
      </c>
      <c r="D32" s="35">
        <v>29000</v>
      </c>
      <c r="E32" s="34">
        <v>9412.1</v>
      </c>
      <c r="F32" s="34">
        <v>11055.32</v>
      </c>
      <c r="G32" s="27">
        <f t="shared" si="0"/>
        <v>32.45551724137931</v>
      </c>
      <c r="H32" s="30">
        <f t="shared" si="1"/>
        <v>19587.9</v>
      </c>
    </row>
    <row r="33" spans="1:8" s="2" customFormat="1" ht="25.5">
      <c r="A33" s="13" t="s">
        <v>120</v>
      </c>
      <c r="B33" s="3" t="s">
        <v>288</v>
      </c>
      <c r="C33" s="32">
        <v>311400</v>
      </c>
      <c r="D33" s="32">
        <v>311400</v>
      </c>
      <c r="E33" s="34">
        <v>79671.9</v>
      </c>
      <c r="F33" s="34">
        <v>115807</v>
      </c>
      <c r="G33" s="27">
        <f t="shared" si="0"/>
        <v>25.58506743737957</v>
      </c>
      <c r="H33" s="30">
        <f t="shared" si="1"/>
        <v>231728.1</v>
      </c>
    </row>
    <row r="34" spans="1:8" ht="14.25" customHeight="1">
      <c r="A34" s="5" t="s">
        <v>124</v>
      </c>
      <c r="B34" s="3" t="s">
        <v>348</v>
      </c>
      <c r="C34" s="34">
        <v>1000</v>
      </c>
      <c r="D34" s="34">
        <v>1000</v>
      </c>
      <c r="E34" s="34">
        <v>0</v>
      </c>
      <c r="F34" s="34">
        <v>0</v>
      </c>
      <c r="G34" s="27">
        <f t="shared" si="0"/>
        <v>0</v>
      </c>
      <c r="H34" s="30">
        <f t="shared" si="1"/>
        <v>1000</v>
      </c>
    </row>
    <row r="35" spans="1:8" ht="63.75" customHeight="1">
      <c r="A35" s="26" t="s">
        <v>15</v>
      </c>
      <c r="B35" s="23" t="s">
        <v>16</v>
      </c>
      <c r="C35" s="31">
        <f>C36+C40+C41+C44+C43</f>
        <v>16252476</v>
      </c>
      <c r="D35" s="31">
        <f>D36+D40+D41+D44+D43+D42</f>
        <v>16531798.299999999</v>
      </c>
      <c r="E35" s="31">
        <f>E36+E40+E41+E44+E43+E42</f>
        <v>7255562.170000001</v>
      </c>
      <c r="F35" s="31">
        <f>F36+F40+F41+F44+F43</f>
        <v>6016360.8</v>
      </c>
      <c r="G35" s="28">
        <f t="shared" si="0"/>
        <v>43.888523428210476</v>
      </c>
      <c r="H35" s="33">
        <f t="shared" si="1"/>
        <v>9276236.129999999</v>
      </c>
    </row>
    <row r="36" spans="1:8" ht="25.5">
      <c r="A36" s="17" t="s">
        <v>126</v>
      </c>
      <c r="B36" s="3" t="s">
        <v>289</v>
      </c>
      <c r="C36" s="34">
        <f>C37+C39+C38</f>
        <v>14154571</v>
      </c>
      <c r="D36" s="34">
        <f>D37+D39+D38</f>
        <v>14361079.86</v>
      </c>
      <c r="E36" s="34">
        <f>E37+E39+E38</f>
        <v>6584577.03</v>
      </c>
      <c r="F36" s="34">
        <f>F37+F39+F38</f>
        <v>5651699.55</v>
      </c>
      <c r="G36" s="27">
        <f t="shared" si="0"/>
        <v>45.85015259430498</v>
      </c>
      <c r="H36" s="30">
        <f t="shared" si="1"/>
        <v>7776502.829999999</v>
      </c>
    </row>
    <row r="37" spans="1:8" ht="14.25" customHeight="1">
      <c r="A37" s="3" t="s">
        <v>113</v>
      </c>
      <c r="B37" s="3" t="s">
        <v>290</v>
      </c>
      <c r="C37" s="35">
        <v>10873158</v>
      </c>
      <c r="D37" s="35">
        <v>11032039.86</v>
      </c>
      <c r="E37" s="34">
        <v>5222207.28</v>
      </c>
      <c r="F37" s="34">
        <v>4350253.72</v>
      </c>
      <c r="G37" s="27">
        <f t="shared" si="0"/>
        <v>47.336733244906895</v>
      </c>
      <c r="H37" s="30">
        <f t="shared" si="1"/>
        <v>5809832.579999999</v>
      </c>
    </row>
    <row r="38" spans="1:8" ht="14.25" customHeight="1">
      <c r="A38" s="5" t="s">
        <v>116</v>
      </c>
      <c r="B38" s="3" t="s">
        <v>291</v>
      </c>
      <c r="C38" s="35">
        <v>10000</v>
      </c>
      <c r="D38" s="35">
        <v>10000</v>
      </c>
      <c r="E38" s="34">
        <v>0</v>
      </c>
      <c r="F38" s="34">
        <v>0</v>
      </c>
      <c r="G38" s="27">
        <f t="shared" si="0"/>
        <v>0</v>
      </c>
      <c r="H38" s="30">
        <f t="shared" si="1"/>
        <v>10000</v>
      </c>
    </row>
    <row r="39" spans="1:8" ht="13.5" customHeight="1">
      <c r="A39" s="3" t="s">
        <v>115</v>
      </c>
      <c r="B39" s="3" t="s">
        <v>292</v>
      </c>
      <c r="C39" s="34">
        <v>3271413</v>
      </c>
      <c r="D39" s="34">
        <v>3319040</v>
      </c>
      <c r="E39" s="34">
        <v>1362369.75</v>
      </c>
      <c r="F39" s="34">
        <v>1301445.83</v>
      </c>
      <c r="G39" s="27">
        <f t="shared" si="0"/>
        <v>41.047102475414576</v>
      </c>
      <c r="H39" s="30">
        <f t="shared" si="1"/>
        <v>1956670.25</v>
      </c>
    </row>
    <row r="40" spans="1:8" ht="25.5">
      <c r="A40" s="13" t="s">
        <v>118</v>
      </c>
      <c r="B40" s="3" t="s">
        <v>293</v>
      </c>
      <c r="C40" s="34">
        <v>775100</v>
      </c>
      <c r="D40" s="34">
        <v>875100</v>
      </c>
      <c r="E40" s="34">
        <v>321214.65</v>
      </c>
      <c r="F40" s="34">
        <v>237319</v>
      </c>
      <c r="G40" s="27">
        <f t="shared" si="0"/>
        <v>36.706050737058625</v>
      </c>
      <c r="H40" s="30">
        <f t="shared" si="1"/>
        <v>553885.35</v>
      </c>
    </row>
    <row r="41" spans="1:8" ht="25.5">
      <c r="A41" s="13" t="s">
        <v>120</v>
      </c>
      <c r="B41" s="3" t="s">
        <v>294</v>
      </c>
      <c r="C41" s="3">
        <v>1159305</v>
      </c>
      <c r="D41" s="34">
        <v>1132118.44</v>
      </c>
      <c r="E41" s="34">
        <v>347953.28</v>
      </c>
      <c r="F41" s="34">
        <v>127342.25</v>
      </c>
      <c r="G41" s="27">
        <f t="shared" si="0"/>
        <v>30.73470652063578</v>
      </c>
      <c r="H41" s="30">
        <f t="shared" si="1"/>
        <v>784165.1599999999</v>
      </c>
    </row>
    <row r="42" spans="1:8" ht="25.5">
      <c r="A42" s="13" t="s">
        <v>418</v>
      </c>
      <c r="B42" s="3" t="s">
        <v>419</v>
      </c>
      <c r="C42" s="3"/>
      <c r="D42" s="34">
        <v>1793</v>
      </c>
      <c r="E42" s="34">
        <v>1793</v>
      </c>
      <c r="F42" s="34"/>
      <c r="G42" s="27">
        <f t="shared" si="0"/>
        <v>100</v>
      </c>
      <c r="H42" s="30">
        <f t="shared" si="1"/>
        <v>0</v>
      </c>
    </row>
    <row r="43" spans="1:8" ht="13.5" customHeight="1">
      <c r="A43" s="5" t="s">
        <v>124</v>
      </c>
      <c r="B43" s="3" t="s">
        <v>295</v>
      </c>
      <c r="C43" s="35">
        <v>143500</v>
      </c>
      <c r="D43" s="35">
        <v>141707</v>
      </c>
      <c r="E43" s="35">
        <v>0</v>
      </c>
      <c r="F43" s="35">
        <v>0</v>
      </c>
      <c r="G43" s="27">
        <f>E43/D43*100</f>
        <v>0</v>
      </c>
      <c r="H43" s="30">
        <f>D43-E43</f>
        <v>141707</v>
      </c>
    </row>
    <row r="44" spans="1:8" ht="12.75">
      <c r="A44" s="5" t="s">
        <v>124</v>
      </c>
      <c r="B44" s="3" t="s">
        <v>338</v>
      </c>
      <c r="C44" s="3">
        <v>20000</v>
      </c>
      <c r="D44" s="34">
        <v>20000</v>
      </c>
      <c r="E44" s="34">
        <v>24.21</v>
      </c>
      <c r="F44" s="34">
        <v>0</v>
      </c>
      <c r="G44" s="27">
        <f t="shared" si="0"/>
        <v>0.12105</v>
      </c>
      <c r="H44" s="30">
        <f t="shared" si="1"/>
        <v>19975.79</v>
      </c>
    </row>
    <row r="45" spans="1:8" ht="17.25" customHeight="1">
      <c r="A45" s="26" t="s">
        <v>414</v>
      </c>
      <c r="B45" s="23" t="s">
        <v>415</v>
      </c>
      <c r="C45" s="31">
        <f>C46</f>
        <v>86000</v>
      </c>
      <c r="D45" s="31">
        <f>D46</f>
        <v>86000</v>
      </c>
      <c r="E45" s="31">
        <f>E46</f>
        <v>73560.68</v>
      </c>
      <c r="F45" s="31">
        <f>F46</f>
        <v>0</v>
      </c>
      <c r="G45" s="28">
        <f>E45/D45*100</f>
        <v>85.53567441860464</v>
      </c>
      <c r="H45" s="33">
        <f>D45-E45</f>
        <v>12439.320000000007</v>
      </c>
    </row>
    <row r="46" spans="1:8" ht="27" customHeight="1">
      <c r="A46" s="13" t="s">
        <v>120</v>
      </c>
      <c r="B46" s="3" t="s">
        <v>416</v>
      </c>
      <c r="C46" s="3">
        <v>86000</v>
      </c>
      <c r="D46" s="35">
        <v>86000</v>
      </c>
      <c r="E46" s="35">
        <v>73560.68</v>
      </c>
      <c r="F46" s="35">
        <v>0</v>
      </c>
      <c r="G46" s="27">
        <f>E46/D46*100</f>
        <v>85.53567441860464</v>
      </c>
      <c r="H46" s="30">
        <f>D46-E46</f>
        <v>12439.320000000007</v>
      </c>
    </row>
    <row r="47" spans="1:8" ht="51" customHeight="1">
      <c r="A47" s="26" t="s">
        <v>17</v>
      </c>
      <c r="B47" s="23" t="s">
        <v>18</v>
      </c>
      <c r="C47" s="31">
        <f>C48+C52+C53+C54+C55</f>
        <v>10155700</v>
      </c>
      <c r="D47" s="31">
        <f>D48+D52+D53+D54+D55</f>
        <v>10314191.76</v>
      </c>
      <c r="E47" s="31">
        <f>E48+E52+E53+E54+E55</f>
        <v>3575004.79</v>
      </c>
      <c r="F47" s="31">
        <f>F48+F52+F53+F54+F55</f>
        <v>3177506.5700000003</v>
      </c>
      <c r="G47" s="28">
        <f t="shared" si="0"/>
        <v>34.661026992579394</v>
      </c>
      <c r="H47" s="33">
        <f t="shared" si="1"/>
        <v>6739186.97</v>
      </c>
    </row>
    <row r="48" spans="1:8" ht="25.5">
      <c r="A48" s="17" t="s">
        <v>126</v>
      </c>
      <c r="B48" s="3" t="s">
        <v>296</v>
      </c>
      <c r="C48" s="33">
        <f>C49+C50+C51</f>
        <v>6058100</v>
      </c>
      <c r="D48" s="33">
        <f>D49+D50+D51</f>
        <v>6064319.76</v>
      </c>
      <c r="E48" s="33">
        <f>E49+E50+E51</f>
        <v>3062414.21</v>
      </c>
      <c r="F48" s="33">
        <f>F49+F50+F51</f>
        <v>2632547.13</v>
      </c>
      <c r="G48" s="28">
        <f t="shared" si="0"/>
        <v>50.49889074450784</v>
      </c>
      <c r="H48" s="33">
        <f t="shared" si="1"/>
        <v>3001905.55</v>
      </c>
    </row>
    <row r="49" spans="1:8" ht="13.5" customHeight="1">
      <c r="A49" s="3" t="s">
        <v>113</v>
      </c>
      <c r="B49" s="3" t="s">
        <v>297</v>
      </c>
      <c r="C49" s="3">
        <v>4633800</v>
      </c>
      <c r="D49" s="34">
        <v>4638379.66</v>
      </c>
      <c r="E49" s="34">
        <v>2355328.06</v>
      </c>
      <c r="F49" s="34">
        <v>2000563.83</v>
      </c>
      <c r="G49" s="27">
        <f t="shared" si="0"/>
        <v>50.77911323886756</v>
      </c>
      <c r="H49" s="30">
        <f t="shared" si="1"/>
        <v>2283051.6</v>
      </c>
    </row>
    <row r="50" spans="1:8" ht="13.5" customHeight="1">
      <c r="A50" s="5" t="s">
        <v>116</v>
      </c>
      <c r="B50" s="3" t="s">
        <v>298</v>
      </c>
      <c r="C50" s="3">
        <v>20000</v>
      </c>
      <c r="D50" s="34">
        <v>20000</v>
      </c>
      <c r="E50" s="34">
        <v>5610.37</v>
      </c>
      <c r="F50" s="34">
        <v>7345</v>
      </c>
      <c r="G50" s="27">
        <f t="shared" si="0"/>
        <v>28.05185</v>
      </c>
      <c r="H50" s="30">
        <f t="shared" si="1"/>
        <v>14389.630000000001</v>
      </c>
    </row>
    <row r="51" spans="1:8" ht="12.75">
      <c r="A51" s="3" t="s">
        <v>115</v>
      </c>
      <c r="B51" s="3" t="s">
        <v>299</v>
      </c>
      <c r="C51" s="3">
        <v>1404300</v>
      </c>
      <c r="D51" s="34">
        <v>1405940.1</v>
      </c>
      <c r="E51" s="34">
        <v>701475.78</v>
      </c>
      <c r="F51" s="34">
        <v>624638.3</v>
      </c>
      <c r="G51" s="27">
        <f t="shared" si="0"/>
        <v>49.893717378144345</v>
      </c>
      <c r="H51" s="30">
        <f t="shared" si="1"/>
        <v>704464.3200000001</v>
      </c>
    </row>
    <row r="52" spans="1:8" ht="25.5">
      <c r="A52" s="13" t="s">
        <v>118</v>
      </c>
      <c r="B52" s="3" t="s">
        <v>300</v>
      </c>
      <c r="C52" s="3">
        <v>1041000</v>
      </c>
      <c r="D52" s="34">
        <v>1042638.75</v>
      </c>
      <c r="E52" s="34">
        <v>308118.38</v>
      </c>
      <c r="F52" s="34">
        <v>282289.18</v>
      </c>
      <c r="G52" s="27">
        <f t="shared" si="0"/>
        <v>29.55178675260247</v>
      </c>
      <c r="H52" s="30">
        <f t="shared" si="1"/>
        <v>734520.37</v>
      </c>
    </row>
    <row r="53" spans="1:8" ht="27" customHeight="1">
      <c r="A53" s="13" t="s">
        <v>120</v>
      </c>
      <c r="B53" s="3" t="s">
        <v>301</v>
      </c>
      <c r="C53" s="3">
        <v>3039600</v>
      </c>
      <c r="D53" s="35">
        <v>3190233.25</v>
      </c>
      <c r="E53" s="35">
        <v>190629.83</v>
      </c>
      <c r="F53" s="35">
        <v>248829.91</v>
      </c>
      <c r="G53" s="27">
        <f t="shared" si="0"/>
        <v>5.975419822359383</v>
      </c>
      <c r="H53" s="30">
        <f t="shared" si="1"/>
        <v>2999603.42</v>
      </c>
    </row>
    <row r="54" spans="1:8" ht="13.5" customHeight="1">
      <c r="A54" s="5" t="s">
        <v>124</v>
      </c>
      <c r="B54" s="3" t="s">
        <v>302</v>
      </c>
      <c r="C54" s="35">
        <v>2000</v>
      </c>
      <c r="D54" s="35">
        <v>2000</v>
      </c>
      <c r="E54" s="35">
        <v>0.67</v>
      </c>
      <c r="F54" s="35">
        <v>0</v>
      </c>
      <c r="G54" s="27">
        <f t="shared" si="0"/>
        <v>0.0335</v>
      </c>
      <c r="H54" s="30">
        <f t="shared" si="1"/>
        <v>1999.33</v>
      </c>
    </row>
    <row r="55" spans="1:8" ht="13.5" customHeight="1">
      <c r="A55" s="3" t="s">
        <v>331</v>
      </c>
      <c r="B55" s="3" t="s">
        <v>334</v>
      </c>
      <c r="C55" s="35">
        <v>15000</v>
      </c>
      <c r="D55" s="35">
        <v>15000</v>
      </c>
      <c r="E55" s="35">
        <v>13841.7</v>
      </c>
      <c r="F55" s="35">
        <v>13840.35</v>
      </c>
      <c r="G55" s="27">
        <f t="shared" si="0"/>
        <v>92.278</v>
      </c>
      <c r="H55" s="30">
        <f t="shared" si="1"/>
        <v>1158.2999999999993</v>
      </c>
    </row>
    <row r="56" spans="1:8" ht="26.25" customHeight="1">
      <c r="A56" s="24" t="s">
        <v>19</v>
      </c>
      <c r="B56" s="23" t="s">
        <v>20</v>
      </c>
      <c r="C56" s="31">
        <f>C57</f>
        <v>0</v>
      </c>
      <c r="D56" s="31">
        <f>D57</f>
        <v>0</v>
      </c>
      <c r="E56" s="31">
        <f>E57</f>
        <v>0</v>
      </c>
      <c r="F56" s="31">
        <f>F57</f>
        <v>0</v>
      </c>
      <c r="G56" s="28"/>
      <c r="H56" s="33">
        <f t="shared" si="1"/>
        <v>0</v>
      </c>
    </row>
    <row r="57" spans="1:8" ht="25.5">
      <c r="A57" s="13" t="s">
        <v>120</v>
      </c>
      <c r="B57" s="3" t="s">
        <v>303</v>
      </c>
      <c r="C57" s="34">
        <v>0</v>
      </c>
      <c r="D57" s="34">
        <v>0</v>
      </c>
      <c r="E57" s="34">
        <v>0</v>
      </c>
      <c r="F57" s="34">
        <v>0</v>
      </c>
      <c r="G57" s="27"/>
      <c r="H57" s="30">
        <f t="shared" si="1"/>
        <v>0</v>
      </c>
    </row>
    <row r="58" spans="1:8" ht="12.75">
      <c r="A58" s="23" t="s">
        <v>21</v>
      </c>
      <c r="B58" s="23" t="s">
        <v>22</v>
      </c>
      <c r="C58" s="31">
        <f>C59</f>
        <v>5739900</v>
      </c>
      <c r="D58" s="31">
        <f>D59</f>
        <v>3675595.63</v>
      </c>
      <c r="E58" s="31">
        <f>E59</f>
        <v>0</v>
      </c>
      <c r="F58" s="31">
        <f>F59</f>
        <v>0</v>
      </c>
      <c r="G58" s="27">
        <f t="shared" si="0"/>
        <v>0</v>
      </c>
      <c r="H58" s="33">
        <f t="shared" si="1"/>
        <v>3675595.63</v>
      </c>
    </row>
    <row r="59" spans="1:8" ht="12.75">
      <c r="A59" s="3" t="s">
        <v>128</v>
      </c>
      <c r="B59" s="3" t="s">
        <v>304</v>
      </c>
      <c r="C59" s="34">
        <v>5739900</v>
      </c>
      <c r="D59" s="34">
        <v>3675595.63</v>
      </c>
      <c r="E59" s="34">
        <v>0</v>
      </c>
      <c r="F59" s="34"/>
      <c r="G59" s="27">
        <f t="shared" si="0"/>
        <v>0</v>
      </c>
      <c r="H59" s="30">
        <f t="shared" si="1"/>
        <v>3675595.63</v>
      </c>
    </row>
    <row r="60" spans="1:8" ht="12.75">
      <c r="A60" s="23" t="s">
        <v>23</v>
      </c>
      <c r="B60" s="23" t="s">
        <v>24</v>
      </c>
      <c r="C60" s="31">
        <f>C65+C69+C70+C72+C61+C73</f>
        <v>11139900</v>
      </c>
      <c r="D60" s="31">
        <f>D65+D69+D70+D72+D61+D73+D71</f>
        <v>12941322</v>
      </c>
      <c r="E60" s="31">
        <f>E65+E69+E70+E72+E61+E73+E71</f>
        <v>6075573.040000001</v>
      </c>
      <c r="F60" s="31">
        <f>F65+F69+F70+F72+F61+F73</f>
        <v>5577278.7</v>
      </c>
      <c r="G60" s="28">
        <f t="shared" si="0"/>
        <v>46.94708191326977</v>
      </c>
      <c r="H60" s="33">
        <f t="shared" si="1"/>
        <v>6865748.959999999</v>
      </c>
    </row>
    <row r="61" spans="1:8" ht="25.5">
      <c r="A61" s="17" t="s">
        <v>126</v>
      </c>
      <c r="B61" s="3" t="s">
        <v>305</v>
      </c>
      <c r="C61" s="39">
        <f>C62+C64</f>
        <v>538014</v>
      </c>
      <c r="D61" s="39">
        <f>D62+D64+D63</f>
        <v>555834</v>
      </c>
      <c r="E61" s="39">
        <f>E62+E64+E63</f>
        <v>284943.15</v>
      </c>
      <c r="F61" s="39">
        <f>F62+F64+F63</f>
        <v>282527.74</v>
      </c>
      <c r="G61" s="27">
        <f>E61/D61*100</f>
        <v>51.26407344638867</v>
      </c>
      <c r="H61" s="30">
        <f>D61-E61</f>
        <v>270890.85</v>
      </c>
    </row>
    <row r="62" spans="1:8" ht="12.75">
      <c r="A62" s="3" t="s">
        <v>113</v>
      </c>
      <c r="B62" s="3" t="s">
        <v>306</v>
      </c>
      <c r="C62" s="39">
        <v>413203</v>
      </c>
      <c r="D62" s="39">
        <v>413203</v>
      </c>
      <c r="E62" s="39">
        <v>204987.98</v>
      </c>
      <c r="F62" s="39">
        <v>208906.18</v>
      </c>
      <c r="G62" s="27">
        <f>E62/D62*100</f>
        <v>49.60950912747488</v>
      </c>
      <c r="H62" s="30">
        <f>D62-E62</f>
        <v>208215.02</v>
      </c>
    </row>
    <row r="63" spans="1:8" ht="12.75">
      <c r="A63" s="5" t="s">
        <v>116</v>
      </c>
      <c r="B63" s="3" t="s">
        <v>376</v>
      </c>
      <c r="C63" s="39">
        <v>0</v>
      </c>
      <c r="D63" s="39">
        <v>17820</v>
      </c>
      <c r="E63" s="39">
        <v>17820</v>
      </c>
      <c r="F63" s="39">
        <v>0</v>
      </c>
      <c r="G63" s="27"/>
      <c r="H63" s="30"/>
    </row>
    <row r="64" spans="1:8" ht="12.75">
      <c r="A64" s="3" t="s">
        <v>115</v>
      </c>
      <c r="B64" s="3" t="s">
        <v>307</v>
      </c>
      <c r="C64" s="39">
        <v>124811</v>
      </c>
      <c r="D64" s="39">
        <v>124811</v>
      </c>
      <c r="E64" s="39">
        <v>62135.17</v>
      </c>
      <c r="F64" s="39">
        <v>73621.56</v>
      </c>
      <c r="G64" s="27">
        <f>E64/D64*100</f>
        <v>49.783408513672676</v>
      </c>
      <c r="H64" s="30">
        <f>D64-E64</f>
        <v>62675.83</v>
      </c>
    </row>
    <row r="65" spans="1:8" s="2" customFormat="1" ht="25.5">
      <c r="A65" s="17" t="s">
        <v>130</v>
      </c>
      <c r="B65" s="3" t="s">
        <v>308</v>
      </c>
      <c r="C65" s="34">
        <f>C66+C67+C68</f>
        <v>7239000</v>
      </c>
      <c r="D65" s="34">
        <f>D66+D67+D68</f>
        <v>7846600</v>
      </c>
      <c r="E65" s="34">
        <f>E66+E67+E68</f>
        <v>3327100.2399999998</v>
      </c>
      <c r="F65" s="34">
        <f>F66+F67+F68</f>
        <v>3044009.03</v>
      </c>
      <c r="G65" s="27">
        <f t="shared" si="0"/>
        <v>42.40180766191726</v>
      </c>
      <c r="H65" s="30">
        <f t="shared" si="1"/>
        <v>4519499.76</v>
      </c>
    </row>
    <row r="66" spans="1:8" s="2" customFormat="1" ht="12.75">
      <c r="A66" s="3" t="s">
        <v>131</v>
      </c>
      <c r="B66" s="3" t="s">
        <v>309</v>
      </c>
      <c r="C66" s="3">
        <v>5557000</v>
      </c>
      <c r="D66" s="34">
        <v>6024100</v>
      </c>
      <c r="E66" s="34">
        <v>2582979.42</v>
      </c>
      <c r="F66" s="34">
        <v>2343240.8</v>
      </c>
      <c r="G66" s="27">
        <f t="shared" si="0"/>
        <v>42.87743264554041</v>
      </c>
      <c r="H66" s="30">
        <f t="shared" si="1"/>
        <v>3441120.58</v>
      </c>
    </row>
    <row r="67" spans="1:8" s="2" customFormat="1" ht="12.75">
      <c r="A67" s="5" t="s">
        <v>132</v>
      </c>
      <c r="B67" s="3" t="s">
        <v>310</v>
      </c>
      <c r="C67" s="3">
        <v>2000</v>
      </c>
      <c r="D67" s="34">
        <v>2000</v>
      </c>
      <c r="E67" s="34">
        <v>200</v>
      </c>
      <c r="F67" s="34">
        <v>200</v>
      </c>
      <c r="G67" s="27">
        <f t="shared" si="0"/>
        <v>10</v>
      </c>
      <c r="H67" s="30">
        <f t="shared" si="1"/>
        <v>1800</v>
      </c>
    </row>
    <row r="68" spans="1:8" s="2" customFormat="1" ht="25.5">
      <c r="A68" s="17" t="s">
        <v>133</v>
      </c>
      <c r="B68" s="3" t="s">
        <v>311</v>
      </c>
      <c r="C68" s="3">
        <v>1680000</v>
      </c>
      <c r="D68" s="34">
        <v>1820500</v>
      </c>
      <c r="E68" s="34">
        <v>743920.82</v>
      </c>
      <c r="F68" s="34">
        <v>700568.23</v>
      </c>
      <c r="G68" s="27">
        <f t="shared" si="0"/>
        <v>40.86354408129635</v>
      </c>
      <c r="H68" s="30">
        <f t="shared" si="1"/>
        <v>1076579.1800000002</v>
      </c>
    </row>
    <row r="69" spans="1:8" s="2" customFormat="1" ht="25.5">
      <c r="A69" s="13" t="s">
        <v>118</v>
      </c>
      <c r="B69" s="3" t="s">
        <v>312</v>
      </c>
      <c r="C69" s="3">
        <v>26200</v>
      </c>
      <c r="D69" s="34">
        <v>26200</v>
      </c>
      <c r="E69" s="34">
        <v>11458.68</v>
      </c>
      <c r="F69" s="34">
        <v>12373.62</v>
      </c>
      <c r="G69" s="27">
        <f t="shared" si="0"/>
        <v>43.735419847328245</v>
      </c>
      <c r="H69" s="30">
        <f t="shared" si="1"/>
        <v>14741.32</v>
      </c>
    </row>
    <row r="70" spans="1:8" ht="25.5">
      <c r="A70" s="13" t="s">
        <v>120</v>
      </c>
      <c r="B70" s="3" t="s">
        <v>313</v>
      </c>
      <c r="C70" s="34">
        <v>3096686</v>
      </c>
      <c r="D70" s="34">
        <v>4018866</v>
      </c>
      <c r="E70" s="34">
        <v>2270462.73</v>
      </c>
      <c r="F70" s="34">
        <v>2237306.67</v>
      </c>
      <c r="G70" s="27">
        <f t="shared" si="0"/>
        <v>56.495109068080396</v>
      </c>
      <c r="H70" s="30">
        <f t="shared" si="1"/>
        <v>1748403.27</v>
      </c>
    </row>
    <row r="71" spans="1:8" ht="25.5">
      <c r="A71" s="13" t="s">
        <v>418</v>
      </c>
      <c r="B71" s="3" t="s">
        <v>423</v>
      </c>
      <c r="C71" s="34"/>
      <c r="D71" s="34">
        <v>433566</v>
      </c>
      <c r="E71" s="34">
        <v>179744</v>
      </c>
      <c r="F71" s="34"/>
      <c r="G71" s="27"/>
      <c r="H71" s="30"/>
    </row>
    <row r="72" spans="1:8" ht="12.75">
      <c r="A72" s="5" t="s">
        <v>124</v>
      </c>
      <c r="B72" s="3" t="s">
        <v>314</v>
      </c>
      <c r="C72" s="34">
        <v>100000</v>
      </c>
      <c r="D72" s="34">
        <v>20256</v>
      </c>
      <c r="E72" s="34">
        <v>0</v>
      </c>
      <c r="F72" s="34">
        <v>0</v>
      </c>
      <c r="G72" s="27">
        <f t="shared" si="0"/>
        <v>0</v>
      </c>
      <c r="H72" s="30">
        <f t="shared" si="1"/>
        <v>20256</v>
      </c>
    </row>
    <row r="73" spans="1:8" ht="12.75">
      <c r="A73" s="3" t="s">
        <v>331</v>
      </c>
      <c r="B73" s="3" t="s">
        <v>346</v>
      </c>
      <c r="C73" s="34">
        <v>140000</v>
      </c>
      <c r="D73" s="34">
        <v>40000</v>
      </c>
      <c r="E73" s="34">
        <v>1864.24</v>
      </c>
      <c r="F73" s="34">
        <v>1061.64</v>
      </c>
      <c r="G73" s="27">
        <f t="shared" si="0"/>
        <v>4.6606000000000005</v>
      </c>
      <c r="H73" s="30">
        <f t="shared" si="1"/>
        <v>38135.76</v>
      </c>
    </row>
    <row r="74" spans="1:8" ht="12.75">
      <c r="A74" s="1" t="s">
        <v>25</v>
      </c>
      <c r="B74" s="1" t="s">
        <v>315</v>
      </c>
      <c r="C74" s="33">
        <f>C75</f>
        <v>1263300</v>
      </c>
      <c r="D74" s="33">
        <f>D75</f>
        <v>1263300</v>
      </c>
      <c r="E74" s="33">
        <f>E75</f>
        <v>631650</v>
      </c>
      <c r="F74" s="33">
        <f>F75</f>
        <v>524050</v>
      </c>
      <c r="G74" s="28">
        <f t="shared" si="0"/>
        <v>50</v>
      </c>
      <c r="H74" s="33">
        <f t="shared" si="1"/>
        <v>631650</v>
      </c>
    </row>
    <row r="75" spans="1:8" ht="12.75">
      <c r="A75" s="5" t="s">
        <v>138</v>
      </c>
      <c r="B75" s="3" t="s">
        <v>316</v>
      </c>
      <c r="C75" s="34">
        <v>1263300</v>
      </c>
      <c r="D75" s="34">
        <v>1263300</v>
      </c>
      <c r="E75" s="34">
        <v>631650</v>
      </c>
      <c r="F75" s="34">
        <v>524050</v>
      </c>
      <c r="G75" s="27">
        <f t="shared" si="0"/>
        <v>50</v>
      </c>
      <c r="H75" s="30">
        <f t="shared" si="1"/>
        <v>631650</v>
      </c>
    </row>
    <row r="76" spans="1:8" ht="25.5">
      <c r="A76" s="14" t="s">
        <v>26</v>
      </c>
      <c r="B76" s="1" t="s">
        <v>27</v>
      </c>
      <c r="C76" s="33">
        <f>C77+C81+C87+C85+C86</f>
        <v>1779700</v>
      </c>
      <c r="D76" s="33">
        <f>D77+D81+D87+D85+D86+D88</f>
        <v>2033900</v>
      </c>
      <c r="E76" s="33">
        <f>E77+E81+E87+E85+E86+E88</f>
        <v>920912.78</v>
      </c>
      <c r="F76" s="33">
        <f>F77+F81+F87+F85+F86+F88</f>
        <v>746070.77</v>
      </c>
      <c r="G76" s="28">
        <f t="shared" si="0"/>
        <v>45.27817395152171</v>
      </c>
      <c r="H76" s="33">
        <f t="shared" si="1"/>
        <v>1112987.22</v>
      </c>
    </row>
    <row r="77" spans="1:8" ht="25.5">
      <c r="A77" s="17" t="s">
        <v>126</v>
      </c>
      <c r="B77" s="3" t="s">
        <v>127</v>
      </c>
      <c r="C77" s="34">
        <f>C78+C79+C80</f>
        <v>525700</v>
      </c>
      <c r="D77" s="34">
        <f>D78+D79+D80</f>
        <v>536121</v>
      </c>
      <c r="E77" s="34">
        <f>E78+E79+E80</f>
        <v>272497.45999999996</v>
      </c>
      <c r="F77" s="34">
        <f>F78+F79+F80</f>
        <v>294236.58999999997</v>
      </c>
      <c r="G77" s="27">
        <f t="shared" si="0"/>
        <v>50.82760421621237</v>
      </c>
      <c r="H77" s="30">
        <f t="shared" si="1"/>
        <v>263623.54000000004</v>
      </c>
    </row>
    <row r="78" spans="1:8" ht="12.75">
      <c r="A78" s="3" t="s">
        <v>113</v>
      </c>
      <c r="B78" s="3" t="s">
        <v>112</v>
      </c>
      <c r="C78" s="34">
        <f>C91</f>
        <v>403800</v>
      </c>
      <c r="D78" s="34">
        <f>D91</f>
        <v>412700</v>
      </c>
      <c r="E78" s="34">
        <f>E91</f>
        <v>211673.46</v>
      </c>
      <c r="F78" s="34">
        <f>F91</f>
        <v>238672.65</v>
      </c>
      <c r="G78" s="27">
        <f t="shared" si="0"/>
        <v>51.289910346498665</v>
      </c>
      <c r="H78" s="30">
        <f t="shared" si="1"/>
        <v>201026.54</v>
      </c>
    </row>
    <row r="79" spans="1:8" ht="12.75">
      <c r="A79" s="3" t="s">
        <v>115</v>
      </c>
      <c r="B79" s="3" t="s">
        <v>114</v>
      </c>
      <c r="C79" s="34">
        <f>C93</f>
        <v>121900</v>
      </c>
      <c r="D79" s="34">
        <f>D93</f>
        <v>123421</v>
      </c>
      <c r="E79" s="34">
        <f>E93</f>
        <v>60824</v>
      </c>
      <c r="F79" s="34">
        <f>F93</f>
        <v>55563.94</v>
      </c>
      <c r="G79" s="27">
        <f aca="true" t="shared" si="3" ref="G79:G157">E79/D79*100</f>
        <v>49.28172677259137</v>
      </c>
      <c r="H79" s="30">
        <f aca="true" t="shared" si="4" ref="H79:H157">D79-E79</f>
        <v>62597</v>
      </c>
    </row>
    <row r="80" spans="1:8" ht="12.75">
      <c r="A80" s="5" t="s">
        <v>116</v>
      </c>
      <c r="B80" s="3" t="s">
        <v>117</v>
      </c>
      <c r="C80" s="34"/>
      <c r="D80" s="34"/>
      <c r="E80" s="34"/>
      <c r="F80" s="34">
        <f>F92</f>
        <v>0</v>
      </c>
      <c r="G80" s="27"/>
      <c r="H80" s="30">
        <f t="shared" si="4"/>
        <v>0</v>
      </c>
    </row>
    <row r="81" spans="1:8" ht="25.5">
      <c r="A81" s="17" t="s">
        <v>130</v>
      </c>
      <c r="B81" s="3" t="s">
        <v>137</v>
      </c>
      <c r="C81" s="34">
        <f>C82+C83+C84</f>
        <v>1012000</v>
      </c>
      <c r="D81" s="34">
        <f>D82+D83+D84</f>
        <v>1107700</v>
      </c>
      <c r="E81" s="34">
        <f>E82+E83+E84</f>
        <v>501873.53</v>
      </c>
      <c r="F81" s="34">
        <f>F82+F83+F84</f>
        <v>417657</v>
      </c>
      <c r="G81" s="27">
        <f t="shared" si="3"/>
        <v>45.30771237699739</v>
      </c>
      <c r="H81" s="30">
        <f t="shared" si="4"/>
        <v>605826.47</v>
      </c>
    </row>
    <row r="82" spans="1:8" ht="12.75">
      <c r="A82" s="3" t="s">
        <v>131</v>
      </c>
      <c r="B82" s="3" t="s">
        <v>134</v>
      </c>
      <c r="C82" s="34">
        <f aca="true" t="shared" si="5" ref="C82:F84">C99</f>
        <v>777000</v>
      </c>
      <c r="D82" s="34">
        <f t="shared" si="5"/>
        <v>850500</v>
      </c>
      <c r="E82" s="34">
        <f t="shared" si="5"/>
        <v>405625.76</v>
      </c>
      <c r="F82" s="34">
        <f t="shared" si="5"/>
        <v>268069.72</v>
      </c>
      <c r="G82" s="27">
        <f t="shared" si="3"/>
        <v>47.692623162845386</v>
      </c>
      <c r="H82" s="30">
        <f t="shared" si="4"/>
        <v>444874.24</v>
      </c>
    </row>
    <row r="83" spans="1:8" ht="12.75">
      <c r="A83" s="5" t="s">
        <v>132</v>
      </c>
      <c r="B83" s="3" t="s">
        <v>135</v>
      </c>
      <c r="C83" s="34">
        <f t="shared" si="5"/>
        <v>0</v>
      </c>
      <c r="D83" s="34">
        <f t="shared" si="5"/>
        <v>0</v>
      </c>
      <c r="E83" s="34">
        <f t="shared" si="5"/>
        <v>0</v>
      </c>
      <c r="F83" s="34">
        <f t="shared" si="5"/>
        <v>0</v>
      </c>
      <c r="G83" s="27"/>
      <c r="H83" s="30"/>
    </row>
    <row r="84" spans="1:8" ht="25.5">
      <c r="A84" s="17" t="s">
        <v>133</v>
      </c>
      <c r="B84" s="3" t="s">
        <v>136</v>
      </c>
      <c r="C84" s="34">
        <f t="shared" si="5"/>
        <v>235000</v>
      </c>
      <c r="D84" s="34">
        <f t="shared" si="5"/>
        <v>257200</v>
      </c>
      <c r="E84" s="34">
        <f t="shared" si="5"/>
        <v>96247.77</v>
      </c>
      <c r="F84" s="34">
        <f t="shared" si="5"/>
        <v>149587.28</v>
      </c>
      <c r="G84" s="27">
        <f>E84/D84*100</f>
        <v>37.42137247278382</v>
      </c>
      <c r="H84" s="30">
        <f>D84-E84</f>
        <v>160952.22999999998</v>
      </c>
    </row>
    <row r="85" spans="1:8" ht="25.5">
      <c r="A85" s="13" t="s">
        <v>118</v>
      </c>
      <c r="B85" s="3" t="s">
        <v>119</v>
      </c>
      <c r="C85" s="34">
        <v>54700</v>
      </c>
      <c r="D85" s="34">
        <f>D102+D94</f>
        <v>54700</v>
      </c>
      <c r="E85" s="34">
        <f>E102+E94</f>
        <v>23208.93</v>
      </c>
      <c r="F85" s="34">
        <f>F102+F94</f>
        <v>15143.77</v>
      </c>
      <c r="G85" s="27">
        <f>E85/D85*100</f>
        <v>42.42948811700183</v>
      </c>
      <c r="H85" s="30">
        <f>D85-E85</f>
        <v>31491.07</v>
      </c>
    </row>
    <row r="86" spans="1:8" ht="25.5">
      <c r="A86" s="13" t="s">
        <v>120</v>
      </c>
      <c r="B86" s="3" t="s">
        <v>121</v>
      </c>
      <c r="C86" s="34">
        <f>C95+C103+C107</f>
        <v>123300</v>
      </c>
      <c r="D86" s="34">
        <f>D95+D103+D107</f>
        <v>131379</v>
      </c>
      <c r="E86" s="34">
        <f>E95+E103+E107</f>
        <v>59332.86</v>
      </c>
      <c r="F86" s="34">
        <f>F95+F103+F107</f>
        <v>8742</v>
      </c>
      <c r="G86" s="27">
        <f>E86/D86*100</f>
        <v>45.161601169136624</v>
      </c>
      <c r="H86" s="30">
        <f>D86-E86</f>
        <v>72046.14</v>
      </c>
    </row>
    <row r="87" spans="1:8" ht="12.75">
      <c r="A87" s="5" t="s">
        <v>138</v>
      </c>
      <c r="B87" s="3" t="s">
        <v>139</v>
      </c>
      <c r="C87" s="34">
        <f>C96</f>
        <v>64000</v>
      </c>
      <c r="D87" s="34">
        <f>D96</f>
        <v>64000</v>
      </c>
      <c r="E87" s="34">
        <f>E96</f>
        <v>64000</v>
      </c>
      <c r="F87" s="34">
        <f>F96</f>
        <v>10291.41</v>
      </c>
      <c r="G87" s="27">
        <f t="shared" si="3"/>
        <v>100</v>
      </c>
      <c r="H87" s="30">
        <f t="shared" si="4"/>
        <v>0</v>
      </c>
    </row>
    <row r="88" spans="1:8" ht="12.75">
      <c r="A88" s="5" t="s">
        <v>149</v>
      </c>
      <c r="B88" s="3" t="s">
        <v>123</v>
      </c>
      <c r="C88" s="34"/>
      <c r="D88" s="34">
        <f>D105</f>
        <v>140000</v>
      </c>
      <c r="E88" s="34">
        <f>E105</f>
        <v>0</v>
      </c>
      <c r="F88" s="34">
        <f>F105</f>
        <v>0</v>
      </c>
      <c r="G88" s="27"/>
      <c r="H88" s="30"/>
    </row>
    <row r="89" spans="1:8" ht="12.75">
      <c r="A89" s="23" t="s">
        <v>28</v>
      </c>
      <c r="B89" s="23" t="s">
        <v>29</v>
      </c>
      <c r="C89" s="31">
        <f>C90+C95+C96+C94</f>
        <v>664700</v>
      </c>
      <c r="D89" s="31">
        <f>D90+D95+D96+D94</f>
        <v>664700</v>
      </c>
      <c r="E89" s="31">
        <f>E90+E95+E96+E94</f>
        <v>350599.99999999994</v>
      </c>
      <c r="F89" s="31">
        <f>F90+F95+F96+F94</f>
        <v>304527.99999999994</v>
      </c>
      <c r="G89" s="28">
        <f t="shared" si="3"/>
        <v>52.7455995185798</v>
      </c>
      <c r="H89" s="33">
        <f t="shared" si="4"/>
        <v>314100.00000000006</v>
      </c>
    </row>
    <row r="90" spans="1:8" ht="25.5">
      <c r="A90" s="17" t="s">
        <v>126</v>
      </c>
      <c r="B90" s="3" t="s">
        <v>264</v>
      </c>
      <c r="C90" s="34">
        <f>C91+C93</f>
        <v>525700</v>
      </c>
      <c r="D90" s="34">
        <f>D91+D93</f>
        <v>536121</v>
      </c>
      <c r="E90" s="34">
        <f>E91+E93</f>
        <v>272497.45999999996</v>
      </c>
      <c r="F90" s="34">
        <f>F91+F93+F92</f>
        <v>294236.58999999997</v>
      </c>
      <c r="G90" s="27">
        <f t="shared" si="3"/>
        <v>50.82760421621237</v>
      </c>
      <c r="H90" s="30">
        <f t="shared" si="4"/>
        <v>263623.54000000004</v>
      </c>
    </row>
    <row r="91" spans="1:8" ht="12.75">
      <c r="A91" s="3" t="s">
        <v>113</v>
      </c>
      <c r="B91" s="3" t="s">
        <v>265</v>
      </c>
      <c r="C91" s="34">
        <v>403800</v>
      </c>
      <c r="D91" s="25">
        <v>412700</v>
      </c>
      <c r="E91" s="25">
        <v>211673.46</v>
      </c>
      <c r="F91" s="25">
        <v>238672.65</v>
      </c>
      <c r="G91" s="27">
        <f t="shared" si="3"/>
        <v>51.289910346498665</v>
      </c>
      <c r="H91" s="30">
        <f t="shared" si="4"/>
        <v>201026.54</v>
      </c>
    </row>
    <row r="92" spans="1:8" ht="12.75">
      <c r="A92" s="5" t="s">
        <v>116</v>
      </c>
      <c r="B92" s="3" t="s">
        <v>317</v>
      </c>
      <c r="C92" s="34"/>
      <c r="D92" s="25"/>
      <c r="E92" s="25"/>
      <c r="F92" s="25"/>
      <c r="G92" s="27"/>
      <c r="H92" s="30">
        <f>D92-E92</f>
        <v>0</v>
      </c>
    </row>
    <row r="93" spans="1:8" ht="12.75">
      <c r="A93" s="3" t="s">
        <v>115</v>
      </c>
      <c r="B93" s="3" t="s">
        <v>266</v>
      </c>
      <c r="C93" s="34">
        <v>121900</v>
      </c>
      <c r="D93" s="25">
        <v>123421</v>
      </c>
      <c r="E93" s="25">
        <v>60824</v>
      </c>
      <c r="F93" s="25">
        <v>55563.94</v>
      </c>
      <c r="G93" s="27">
        <f t="shared" si="3"/>
        <v>49.28172677259137</v>
      </c>
      <c r="H93" s="30">
        <f t="shared" si="4"/>
        <v>62597</v>
      </c>
    </row>
    <row r="94" spans="1:8" ht="25.5">
      <c r="A94" s="13" t="s">
        <v>118</v>
      </c>
      <c r="B94" s="3" t="s">
        <v>339</v>
      </c>
      <c r="C94" s="34">
        <v>16400</v>
      </c>
      <c r="D94" s="25">
        <v>16400</v>
      </c>
      <c r="E94" s="25">
        <v>4102.54</v>
      </c>
      <c r="F94" s="3">
        <v>0</v>
      </c>
      <c r="G94" s="27"/>
      <c r="H94" s="30"/>
    </row>
    <row r="95" spans="1:8" ht="25.5">
      <c r="A95" s="13" t="s">
        <v>120</v>
      </c>
      <c r="B95" s="3" t="s">
        <v>267</v>
      </c>
      <c r="C95" s="3">
        <v>58600</v>
      </c>
      <c r="D95" s="34">
        <v>48179</v>
      </c>
      <c r="E95" s="34">
        <v>10000</v>
      </c>
      <c r="F95" s="3">
        <v>0</v>
      </c>
      <c r="G95" s="27"/>
      <c r="H95" s="30">
        <f>D95-E95</f>
        <v>38179</v>
      </c>
    </row>
    <row r="96" spans="1:8" ht="12.75">
      <c r="A96" s="5" t="s">
        <v>138</v>
      </c>
      <c r="B96" s="3" t="s">
        <v>268</v>
      </c>
      <c r="C96" s="3">
        <v>64000</v>
      </c>
      <c r="D96" s="34">
        <v>64000</v>
      </c>
      <c r="E96" s="34">
        <v>64000</v>
      </c>
      <c r="F96" s="34">
        <v>10291.41</v>
      </c>
      <c r="G96" s="27">
        <f>E96/D96*100</f>
        <v>100</v>
      </c>
      <c r="H96" s="30">
        <f>D96-E96</f>
        <v>0</v>
      </c>
    </row>
    <row r="97" spans="1:8" ht="38.25" customHeight="1">
      <c r="A97" s="24" t="s">
        <v>30</v>
      </c>
      <c r="B97" s="23" t="s">
        <v>31</v>
      </c>
      <c r="C97" s="31">
        <f>C98+C102+C103</f>
        <v>1079000</v>
      </c>
      <c r="D97" s="31">
        <f>D98+D102+D103</f>
        <v>1174700</v>
      </c>
      <c r="E97" s="31">
        <f>E98+E102+E103</f>
        <v>529309.17</v>
      </c>
      <c r="F97" s="31">
        <f>F98+F102+F103</f>
        <v>441542.77</v>
      </c>
      <c r="G97" s="28">
        <f t="shared" si="3"/>
        <v>45.05909338554525</v>
      </c>
      <c r="H97" s="33">
        <f t="shared" si="4"/>
        <v>645390.83</v>
      </c>
    </row>
    <row r="98" spans="1:8" ht="24" customHeight="1">
      <c r="A98" s="17" t="s">
        <v>130</v>
      </c>
      <c r="B98" s="3" t="s">
        <v>269</v>
      </c>
      <c r="C98" s="35">
        <f>C99+C100+C101</f>
        <v>1012000</v>
      </c>
      <c r="D98" s="35">
        <f>D99+D100+D101</f>
        <v>1107700</v>
      </c>
      <c r="E98" s="35">
        <f>E99+E100+E101</f>
        <v>501873.53</v>
      </c>
      <c r="F98" s="35">
        <f>F99+F100+F101</f>
        <v>417657</v>
      </c>
      <c r="G98" s="27">
        <f t="shared" si="3"/>
        <v>45.30771237699739</v>
      </c>
      <c r="H98" s="30">
        <f t="shared" si="4"/>
        <v>605826.47</v>
      </c>
    </row>
    <row r="99" spans="1:8" ht="16.5" customHeight="1">
      <c r="A99" s="3" t="s">
        <v>131</v>
      </c>
      <c r="B99" s="3" t="s">
        <v>270</v>
      </c>
      <c r="C99" s="35">
        <v>777000</v>
      </c>
      <c r="D99" s="35">
        <v>850500</v>
      </c>
      <c r="E99" s="35">
        <v>405625.76</v>
      </c>
      <c r="F99" s="35">
        <v>268069.72</v>
      </c>
      <c r="G99" s="27">
        <f t="shared" si="3"/>
        <v>47.692623162845386</v>
      </c>
      <c r="H99" s="30">
        <f t="shared" si="4"/>
        <v>444874.24</v>
      </c>
    </row>
    <row r="100" spans="1:8" ht="16.5" customHeight="1">
      <c r="A100" s="5" t="s">
        <v>132</v>
      </c>
      <c r="B100" s="3" t="s">
        <v>271</v>
      </c>
      <c r="C100" s="35">
        <v>0</v>
      </c>
      <c r="D100" s="35">
        <v>0</v>
      </c>
      <c r="E100" s="35">
        <v>0</v>
      </c>
      <c r="F100" s="35">
        <v>0</v>
      </c>
      <c r="G100" s="27" t="e">
        <f t="shared" si="3"/>
        <v>#DIV/0!</v>
      </c>
      <c r="H100" s="30">
        <f t="shared" si="4"/>
        <v>0</v>
      </c>
    </row>
    <row r="101" spans="1:8" ht="25.5">
      <c r="A101" s="17" t="s">
        <v>133</v>
      </c>
      <c r="B101" s="3" t="s">
        <v>272</v>
      </c>
      <c r="C101" s="35">
        <v>235000</v>
      </c>
      <c r="D101" s="35">
        <v>257200</v>
      </c>
      <c r="E101" s="35">
        <v>96247.77</v>
      </c>
      <c r="F101" s="35">
        <v>149587.28</v>
      </c>
      <c r="G101" s="27">
        <f t="shared" si="3"/>
        <v>37.42137247278382</v>
      </c>
      <c r="H101" s="30">
        <f t="shared" si="4"/>
        <v>160952.22999999998</v>
      </c>
    </row>
    <row r="102" spans="1:8" ht="25.5">
      <c r="A102" s="13" t="s">
        <v>118</v>
      </c>
      <c r="B102" s="3" t="s">
        <v>273</v>
      </c>
      <c r="C102" s="35">
        <v>38300</v>
      </c>
      <c r="D102" s="35">
        <v>38300</v>
      </c>
      <c r="E102" s="35">
        <v>19106.39</v>
      </c>
      <c r="F102" s="35">
        <v>15143.77</v>
      </c>
      <c r="G102" s="27">
        <f t="shared" si="3"/>
        <v>49.886135770234986</v>
      </c>
      <c r="H102" s="30">
        <f t="shared" si="4"/>
        <v>19193.61</v>
      </c>
    </row>
    <row r="103" spans="1:8" ht="25.5">
      <c r="A103" s="13" t="s">
        <v>120</v>
      </c>
      <c r="B103" s="3" t="s">
        <v>274</v>
      </c>
      <c r="C103" s="35">
        <v>28700</v>
      </c>
      <c r="D103" s="35">
        <v>28700</v>
      </c>
      <c r="E103" s="35">
        <v>8329.25</v>
      </c>
      <c r="F103" s="35">
        <v>8742</v>
      </c>
      <c r="G103" s="27">
        <f t="shared" si="3"/>
        <v>29.021777003484324</v>
      </c>
      <c r="H103" s="30">
        <f t="shared" si="4"/>
        <v>20370.75</v>
      </c>
    </row>
    <row r="104" spans="1:8" ht="12.75">
      <c r="A104" s="23" t="s">
        <v>32</v>
      </c>
      <c r="B104" s="1" t="s">
        <v>33</v>
      </c>
      <c r="C104" s="34"/>
      <c r="D104" s="33">
        <f>D105</f>
        <v>140000</v>
      </c>
      <c r="E104" s="33">
        <f>E105</f>
        <v>0</v>
      </c>
      <c r="F104" s="33">
        <f>F105</f>
        <v>0</v>
      </c>
      <c r="G104" s="27"/>
      <c r="H104" s="30">
        <f t="shared" si="4"/>
        <v>140000</v>
      </c>
    </row>
    <row r="105" spans="1:8" ht="12.75">
      <c r="A105" s="5" t="s">
        <v>149</v>
      </c>
      <c r="B105" s="40" t="s">
        <v>359</v>
      </c>
      <c r="C105" s="34">
        <v>0</v>
      </c>
      <c r="D105" s="34">
        <v>140000</v>
      </c>
      <c r="E105" s="34">
        <v>0</v>
      </c>
      <c r="F105" s="34">
        <v>0</v>
      </c>
      <c r="G105" s="27"/>
      <c r="H105" s="30"/>
    </row>
    <row r="106" spans="1:8" ht="38.25">
      <c r="A106" s="24" t="s">
        <v>34</v>
      </c>
      <c r="B106" s="23" t="s">
        <v>35</v>
      </c>
      <c r="C106" s="31">
        <f>C107</f>
        <v>36000</v>
      </c>
      <c r="D106" s="31">
        <f>D107</f>
        <v>54500</v>
      </c>
      <c r="E106" s="31">
        <f>E107</f>
        <v>41003.61</v>
      </c>
      <c r="F106" s="31">
        <f>F107</f>
        <v>0</v>
      </c>
      <c r="G106" s="28">
        <f t="shared" si="3"/>
        <v>75.23598165137615</v>
      </c>
      <c r="H106" s="33">
        <f t="shared" si="4"/>
        <v>13496.39</v>
      </c>
    </row>
    <row r="107" spans="1:8" ht="25.5">
      <c r="A107" s="13" t="s">
        <v>120</v>
      </c>
      <c r="B107" s="3" t="s">
        <v>378</v>
      </c>
      <c r="C107" s="34">
        <v>36000</v>
      </c>
      <c r="D107" s="11">
        <v>54500</v>
      </c>
      <c r="E107" s="3">
        <v>41003.61</v>
      </c>
      <c r="F107" s="34">
        <v>0</v>
      </c>
      <c r="G107" s="27">
        <f t="shared" si="3"/>
        <v>75.23598165137615</v>
      </c>
      <c r="H107" s="30">
        <f t="shared" si="4"/>
        <v>13496.39</v>
      </c>
    </row>
    <row r="108" spans="1:8" ht="12.75">
      <c r="A108" s="1" t="s">
        <v>36</v>
      </c>
      <c r="B108" s="1" t="s">
        <v>37</v>
      </c>
      <c r="C108" s="33">
        <f>C109+C113+C114+C120+C116+C117+C118+C119+C115</f>
        <v>8242600</v>
      </c>
      <c r="D108" s="33">
        <f>D109+D113+D114+D120+D116+D117+D118+D119+D115</f>
        <v>10076457.43</v>
      </c>
      <c r="E108" s="33">
        <f>E109+E113+E114+E120+E116+E117+E118+E119+E115</f>
        <v>2364328.06</v>
      </c>
      <c r="F108" s="33">
        <f>F109+F113+F114+F120+F116+F117+F118+F119+F115</f>
        <v>7958639.4399999995</v>
      </c>
      <c r="G108" s="28">
        <f t="shared" si="3"/>
        <v>23.46388179005089</v>
      </c>
      <c r="H108" s="33">
        <f t="shared" si="4"/>
        <v>7712129.369999999</v>
      </c>
    </row>
    <row r="109" spans="1:8" ht="25.5">
      <c r="A109" s="17" t="s">
        <v>126</v>
      </c>
      <c r="B109" s="3" t="s">
        <v>127</v>
      </c>
      <c r="C109" s="34">
        <f>C110+C111+C112</f>
        <v>14322.1</v>
      </c>
      <c r="D109" s="34">
        <f>D110+D111+D112</f>
        <v>14322.1</v>
      </c>
      <c r="E109" s="34">
        <f>E110+E111+E112</f>
        <v>0</v>
      </c>
      <c r="F109" s="34">
        <f>F110+F111+F112</f>
        <v>1389156.92</v>
      </c>
      <c r="G109" s="27">
        <f t="shared" si="3"/>
        <v>0</v>
      </c>
      <c r="H109" s="30">
        <f t="shared" si="4"/>
        <v>14322.1</v>
      </c>
    </row>
    <row r="110" spans="1:8" ht="12.75">
      <c r="A110" s="3" t="s">
        <v>113</v>
      </c>
      <c r="B110" s="3" t="s">
        <v>112</v>
      </c>
      <c r="C110" s="34">
        <f aca="true" t="shared" si="6" ref="C110:E111">C123+C137</f>
        <v>11000</v>
      </c>
      <c r="D110" s="34">
        <f t="shared" si="6"/>
        <v>11000</v>
      </c>
      <c r="E110" s="34">
        <f t="shared" si="6"/>
        <v>0</v>
      </c>
      <c r="F110" s="34">
        <f>F123+F137</f>
        <v>1056748.79</v>
      </c>
      <c r="G110" s="27">
        <f t="shared" si="3"/>
        <v>0</v>
      </c>
      <c r="H110" s="30">
        <f t="shared" si="4"/>
        <v>11000</v>
      </c>
    </row>
    <row r="111" spans="1:8" ht="12.75">
      <c r="A111" s="3" t="s">
        <v>115</v>
      </c>
      <c r="B111" s="3" t="s">
        <v>114</v>
      </c>
      <c r="C111" s="34">
        <f t="shared" si="6"/>
        <v>3322.1</v>
      </c>
      <c r="D111" s="34">
        <f t="shared" si="6"/>
        <v>3322.1</v>
      </c>
      <c r="E111" s="34">
        <f t="shared" si="6"/>
        <v>0</v>
      </c>
      <c r="F111" s="34">
        <f>F124+F138</f>
        <v>319138.13</v>
      </c>
      <c r="G111" s="27">
        <f t="shared" si="3"/>
        <v>0</v>
      </c>
      <c r="H111" s="30">
        <f t="shared" si="4"/>
        <v>3322.1</v>
      </c>
    </row>
    <row r="112" spans="1:8" ht="12.75">
      <c r="A112" s="5" t="s">
        <v>116</v>
      </c>
      <c r="B112" s="3" t="s">
        <v>117</v>
      </c>
      <c r="C112" s="34">
        <f>C125</f>
        <v>0</v>
      </c>
      <c r="D112" s="34">
        <f>D125</f>
        <v>0</v>
      </c>
      <c r="E112" s="34">
        <f>E125</f>
        <v>0</v>
      </c>
      <c r="F112" s="34">
        <f>F125</f>
        <v>13270</v>
      </c>
      <c r="G112" s="27" t="e">
        <f t="shared" si="3"/>
        <v>#DIV/0!</v>
      </c>
      <c r="H112" s="30">
        <f t="shared" si="4"/>
        <v>0</v>
      </c>
    </row>
    <row r="113" spans="1:8" ht="25.5">
      <c r="A113" s="13" t="s">
        <v>118</v>
      </c>
      <c r="B113" s="3" t="s">
        <v>119</v>
      </c>
      <c r="C113" s="34">
        <f>C126+C139</f>
        <v>37500</v>
      </c>
      <c r="D113" s="34">
        <f>D126+D139</f>
        <v>37500</v>
      </c>
      <c r="E113" s="34">
        <f>E126+E139</f>
        <v>37500</v>
      </c>
      <c r="F113" s="34">
        <f>F126+F139</f>
        <v>130835.78</v>
      </c>
      <c r="G113" s="27">
        <f t="shared" si="3"/>
        <v>100</v>
      </c>
      <c r="H113" s="30">
        <f t="shared" si="4"/>
        <v>0</v>
      </c>
    </row>
    <row r="114" spans="1:8" ht="25.5">
      <c r="A114" s="13" t="s">
        <v>120</v>
      </c>
      <c r="B114" s="3" t="s">
        <v>121</v>
      </c>
      <c r="C114" s="34">
        <f>C127+C133+C140+C130</f>
        <v>2503377.9</v>
      </c>
      <c r="D114" s="34">
        <f>D127+D133+D140+D130</f>
        <v>2864157.33</v>
      </c>
      <c r="E114" s="34">
        <f>E127+E133+E140+E130</f>
        <v>711309.48</v>
      </c>
      <c r="F114" s="34">
        <f>F127+F133+F140+F130</f>
        <v>440392.1</v>
      </c>
      <c r="G114" s="27">
        <f t="shared" si="3"/>
        <v>24.834860590566787</v>
      </c>
      <c r="H114" s="30">
        <f t="shared" si="4"/>
        <v>2152847.85</v>
      </c>
    </row>
    <row r="115" spans="1:8" ht="38.25">
      <c r="A115" s="17" t="s">
        <v>172</v>
      </c>
      <c r="B115" s="3" t="s">
        <v>341</v>
      </c>
      <c r="C115" s="34">
        <f aca="true" t="shared" si="7" ref="C115:E116">C141</f>
        <v>0</v>
      </c>
      <c r="D115" s="34">
        <f t="shared" si="7"/>
        <v>0</v>
      </c>
      <c r="E115" s="34">
        <f t="shared" si="7"/>
        <v>0</v>
      </c>
      <c r="F115" s="34">
        <f>F141</f>
        <v>0</v>
      </c>
      <c r="G115" s="27"/>
      <c r="H115" s="30"/>
    </row>
    <row r="116" spans="1:8" ht="12.75">
      <c r="A116" s="5" t="s">
        <v>138</v>
      </c>
      <c r="B116" s="3" t="s">
        <v>139</v>
      </c>
      <c r="C116" s="3">
        <f t="shared" si="7"/>
        <v>0</v>
      </c>
      <c r="D116" s="3">
        <f t="shared" si="7"/>
        <v>0</v>
      </c>
      <c r="E116" s="3">
        <f t="shared" si="7"/>
        <v>0</v>
      </c>
      <c r="F116" s="3">
        <f>F142</f>
        <v>0</v>
      </c>
      <c r="G116" s="27" t="e">
        <f>E116/D116*100</f>
        <v>#DIV/0!</v>
      </c>
      <c r="H116" s="30">
        <f>D116-E116</f>
        <v>0</v>
      </c>
    </row>
    <row r="117" spans="1:8" ht="12.75">
      <c r="A117" s="5" t="s">
        <v>149</v>
      </c>
      <c r="B117" s="3" t="s">
        <v>123</v>
      </c>
      <c r="C117" s="34">
        <f>C134+C143</f>
        <v>3287400</v>
      </c>
      <c r="D117" s="34">
        <f>D134+D143</f>
        <v>3287400</v>
      </c>
      <c r="E117" s="3">
        <f>E134+E143</f>
        <v>0</v>
      </c>
      <c r="F117" s="3">
        <f>F134+F143</f>
        <v>0</v>
      </c>
      <c r="G117" s="27">
        <f>E117/D117*100</f>
        <v>0</v>
      </c>
      <c r="H117" s="30">
        <f>D117-E117</f>
        <v>3287400</v>
      </c>
    </row>
    <row r="118" spans="1:8" ht="51">
      <c r="A118" s="17" t="s">
        <v>154</v>
      </c>
      <c r="B118" s="3" t="s">
        <v>158</v>
      </c>
      <c r="C118" s="3">
        <f aca="true" t="shared" si="8" ref="C118:F119">C144</f>
        <v>2271000</v>
      </c>
      <c r="D118" s="3">
        <f t="shared" si="8"/>
        <v>2791300</v>
      </c>
      <c r="E118" s="3">
        <f t="shared" si="8"/>
        <v>1192600</v>
      </c>
      <c r="F118" s="3">
        <f t="shared" si="8"/>
        <v>988000</v>
      </c>
      <c r="G118" s="27">
        <f>E118/D118*100</f>
        <v>42.72561172213664</v>
      </c>
      <c r="H118" s="30">
        <f>D118-E118</f>
        <v>1598700</v>
      </c>
    </row>
    <row r="119" spans="1:8" ht="12.75">
      <c r="A119" s="17" t="s">
        <v>156</v>
      </c>
      <c r="B119" s="3" t="s">
        <v>159</v>
      </c>
      <c r="C119" s="3">
        <f t="shared" si="8"/>
        <v>4000</v>
      </c>
      <c r="D119" s="3">
        <f t="shared" si="8"/>
        <v>4000</v>
      </c>
      <c r="E119" s="3">
        <f t="shared" si="8"/>
        <v>0</v>
      </c>
      <c r="F119" s="3">
        <f t="shared" si="8"/>
        <v>0</v>
      </c>
      <c r="G119" s="27">
        <f>E119/D119*100</f>
        <v>0</v>
      </c>
      <c r="H119" s="30">
        <f>D119-E119</f>
        <v>4000</v>
      </c>
    </row>
    <row r="120" spans="1:8" ht="38.25">
      <c r="A120" s="13" t="s">
        <v>140</v>
      </c>
      <c r="B120" s="3" t="s">
        <v>141</v>
      </c>
      <c r="C120" s="34">
        <f>C128+C131+C146</f>
        <v>125000</v>
      </c>
      <c r="D120" s="34">
        <f>D128+D131+D146</f>
        <v>1077778</v>
      </c>
      <c r="E120" s="34">
        <f>E128+E131+E146</f>
        <v>422918.58</v>
      </c>
      <c r="F120" s="34">
        <f>F128+F131+F146</f>
        <v>5010254.64</v>
      </c>
      <c r="G120" s="27">
        <f t="shared" si="3"/>
        <v>39.23986015672987</v>
      </c>
      <c r="H120" s="30">
        <f t="shared" si="4"/>
        <v>654859.4199999999</v>
      </c>
    </row>
    <row r="121" spans="1:8" ht="12.75">
      <c r="A121" s="23" t="s">
        <v>2</v>
      </c>
      <c r="B121" s="23" t="s">
        <v>38</v>
      </c>
      <c r="C121" s="31">
        <f>C122+C126+C127+C128</f>
        <v>566700</v>
      </c>
      <c r="D121" s="31">
        <f>D122+D126+D127+D128</f>
        <v>626700</v>
      </c>
      <c r="E121" s="31">
        <f>E122+E126+E127+E128</f>
        <v>144158.81</v>
      </c>
      <c r="F121" s="31">
        <f>F122+F126+F127+F128</f>
        <v>6339192.87</v>
      </c>
      <c r="G121" s="28">
        <f t="shared" si="3"/>
        <v>23.00284187011329</v>
      </c>
      <c r="H121" s="33">
        <f t="shared" si="4"/>
        <v>482541.19</v>
      </c>
    </row>
    <row r="122" spans="1:8" ht="25.5">
      <c r="A122" s="17" t="s">
        <v>126</v>
      </c>
      <c r="B122" s="3" t="s">
        <v>142</v>
      </c>
      <c r="C122" s="34">
        <f>C123+C124+C125</f>
        <v>0</v>
      </c>
      <c r="D122" s="34">
        <f>D123+D124+D125</f>
        <v>0</v>
      </c>
      <c r="E122" s="34">
        <f>E123+E124+E125</f>
        <v>0</v>
      </c>
      <c r="F122" s="34">
        <f>F123+F124+F125</f>
        <v>1376896.6400000001</v>
      </c>
      <c r="G122" s="27" t="e">
        <f t="shared" si="3"/>
        <v>#DIV/0!</v>
      </c>
      <c r="H122" s="30">
        <f t="shared" si="4"/>
        <v>0</v>
      </c>
    </row>
    <row r="123" spans="1:8" ht="12.75">
      <c r="A123" s="3" t="s">
        <v>113</v>
      </c>
      <c r="B123" s="3" t="s">
        <v>143</v>
      </c>
      <c r="C123" s="34">
        <v>0</v>
      </c>
      <c r="D123" s="34">
        <v>0</v>
      </c>
      <c r="E123" s="34">
        <v>0</v>
      </c>
      <c r="F123" s="34">
        <v>1047332.29</v>
      </c>
      <c r="G123" s="27" t="e">
        <f t="shared" si="3"/>
        <v>#DIV/0!</v>
      </c>
      <c r="H123" s="30">
        <f t="shared" si="4"/>
        <v>0</v>
      </c>
    </row>
    <row r="124" spans="1:8" ht="12.75">
      <c r="A124" s="3" t="s">
        <v>115</v>
      </c>
      <c r="B124" s="3" t="s">
        <v>144</v>
      </c>
      <c r="C124" s="34">
        <v>0</v>
      </c>
      <c r="D124" s="34">
        <v>0</v>
      </c>
      <c r="E124" s="34">
        <v>0</v>
      </c>
      <c r="F124" s="34">
        <v>316294.35</v>
      </c>
      <c r="G124" s="27" t="e">
        <f t="shared" si="3"/>
        <v>#DIV/0!</v>
      </c>
      <c r="H124" s="30">
        <f t="shared" si="4"/>
        <v>0</v>
      </c>
    </row>
    <row r="125" spans="1:8" ht="12.75">
      <c r="A125" s="5" t="s">
        <v>116</v>
      </c>
      <c r="B125" s="3" t="s">
        <v>145</v>
      </c>
      <c r="C125" s="34">
        <v>0</v>
      </c>
      <c r="D125" s="34">
        <v>0</v>
      </c>
      <c r="E125" s="34">
        <v>0</v>
      </c>
      <c r="F125" s="34">
        <v>13270</v>
      </c>
      <c r="G125" s="27" t="e">
        <f t="shared" si="3"/>
        <v>#DIV/0!</v>
      </c>
      <c r="H125" s="30">
        <f t="shared" si="4"/>
        <v>0</v>
      </c>
    </row>
    <row r="126" spans="1:8" ht="25.5">
      <c r="A126" s="13" t="s">
        <v>118</v>
      </c>
      <c r="B126" s="3" t="s">
        <v>146</v>
      </c>
      <c r="C126" s="3">
        <v>0</v>
      </c>
      <c r="D126" s="34">
        <v>0</v>
      </c>
      <c r="E126" s="34">
        <v>0</v>
      </c>
      <c r="F126" s="34">
        <v>73835.78</v>
      </c>
      <c r="G126" s="27" t="e">
        <f t="shared" si="3"/>
        <v>#DIV/0!</v>
      </c>
      <c r="H126" s="30">
        <f t="shared" si="4"/>
        <v>0</v>
      </c>
    </row>
    <row r="127" spans="1:8" ht="25.5">
      <c r="A127" s="13" t="s">
        <v>120</v>
      </c>
      <c r="B127" s="3" t="s">
        <v>147</v>
      </c>
      <c r="C127" s="34">
        <v>566700</v>
      </c>
      <c r="D127" s="34">
        <v>626700</v>
      </c>
      <c r="E127" s="34">
        <v>144158.81</v>
      </c>
      <c r="F127" s="34">
        <v>200547.78</v>
      </c>
      <c r="G127" s="27">
        <f>E127/D127*100</f>
        <v>23.00284187011329</v>
      </c>
      <c r="H127" s="30">
        <f>D127-E127</f>
        <v>482541.19</v>
      </c>
    </row>
    <row r="128" spans="1:8" ht="38.25">
      <c r="A128" s="13" t="s">
        <v>140</v>
      </c>
      <c r="B128" s="3" t="s">
        <v>384</v>
      </c>
      <c r="C128" s="34">
        <v>0</v>
      </c>
      <c r="D128" s="34">
        <v>0</v>
      </c>
      <c r="E128" s="34">
        <v>0</v>
      </c>
      <c r="F128" s="34">
        <v>4687912.67</v>
      </c>
      <c r="G128" s="27" t="e">
        <f>E128/D128*100</f>
        <v>#DIV/0!</v>
      </c>
      <c r="H128" s="30">
        <f>D128-E128</f>
        <v>0</v>
      </c>
    </row>
    <row r="129" spans="1:8" ht="12.75">
      <c r="A129" s="23" t="s">
        <v>3</v>
      </c>
      <c r="B129" s="23" t="s">
        <v>39</v>
      </c>
      <c r="C129" s="31">
        <f>C131</f>
        <v>0</v>
      </c>
      <c r="D129" s="31">
        <f>D131+D130</f>
        <v>900000</v>
      </c>
      <c r="E129" s="31">
        <f>E131+E130</f>
        <v>340850.67</v>
      </c>
      <c r="F129" s="31">
        <f>F131+F130</f>
        <v>322341.97</v>
      </c>
      <c r="G129" s="28">
        <f t="shared" si="3"/>
        <v>37.872296666666664</v>
      </c>
      <c r="H129" s="33">
        <f t="shared" si="4"/>
        <v>559149.3300000001</v>
      </c>
    </row>
    <row r="130" spans="1:8" ht="25.5">
      <c r="A130" s="13" t="s">
        <v>120</v>
      </c>
      <c r="B130" s="3" t="s">
        <v>351</v>
      </c>
      <c r="C130" s="35">
        <v>800000</v>
      </c>
      <c r="D130" s="35">
        <v>900000</v>
      </c>
      <c r="E130" s="35">
        <v>340850.67</v>
      </c>
      <c r="F130" s="35">
        <v>0</v>
      </c>
      <c r="G130" s="28"/>
      <c r="H130" s="33"/>
    </row>
    <row r="131" spans="1:8" ht="38.25">
      <c r="A131" s="13" t="s">
        <v>140</v>
      </c>
      <c r="B131" s="3" t="s">
        <v>385</v>
      </c>
      <c r="C131" s="3">
        <v>0</v>
      </c>
      <c r="D131" s="34">
        <v>0</v>
      </c>
      <c r="E131" s="34">
        <v>0</v>
      </c>
      <c r="F131" s="34">
        <v>322341.97</v>
      </c>
      <c r="G131" s="27" t="e">
        <f t="shared" si="3"/>
        <v>#DIV/0!</v>
      </c>
      <c r="H131" s="30">
        <f t="shared" si="4"/>
        <v>0</v>
      </c>
    </row>
    <row r="132" spans="1:8" ht="12.75">
      <c r="A132" s="23" t="s">
        <v>40</v>
      </c>
      <c r="B132" s="23" t="s">
        <v>41</v>
      </c>
      <c r="C132" s="31">
        <f>C133+C134</f>
        <v>3287400</v>
      </c>
      <c r="D132" s="31">
        <f>D133+D134</f>
        <v>3370957.43</v>
      </c>
      <c r="E132" s="31">
        <f>E133+E134</f>
        <v>10000</v>
      </c>
      <c r="F132" s="31">
        <f>F133+F134</f>
        <v>0</v>
      </c>
      <c r="G132" s="28">
        <f t="shared" si="3"/>
        <v>0.2966516251734452</v>
      </c>
      <c r="H132" s="33">
        <f t="shared" si="4"/>
        <v>3360957.43</v>
      </c>
    </row>
    <row r="133" spans="1:8" ht="25.5">
      <c r="A133" s="13" t="s">
        <v>120</v>
      </c>
      <c r="B133" s="3" t="s">
        <v>148</v>
      </c>
      <c r="C133" s="3">
        <v>0</v>
      </c>
      <c r="D133" s="34">
        <v>83557.43</v>
      </c>
      <c r="E133" s="34">
        <v>10000</v>
      </c>
      <c r="F133" s="34">
        <v>0</v>
      </c>
      <c r="G133" s="27">
        <f t="shared" si="3"/>
        <v>11.967816626241378</v>
      </c>
      <c r="H133" s="30">
        <f t="shared" si="4"/>
        <v>73557.43</v>
      </c>
    </row>
    <row r="134" spans="1:8" ht="12.75">
      <c r="A134" s="5" t="s">
        <v>149</v>
      </c>
      <c r="B134" s="3" t="s">
        <v>150</v>
      </c>
      <c r="C134" s="3">
        <v>3287400</v>
      </c>
      <c r="D134" s="34">
        <v>3287400</v>
      </c>
      <c r="E134" s="34">
        <v>0</v>
      </c>
      <c r="F134" s="34">
        <v>0</v>
      </c>
      <c r="G134" s="27">
        <f t="shared" si="3"/>
        <v>0</v>
      </c>
      <c r="H134" s="30">
        <f t="shared" si="4"/>
        <v>3287400</v>
      </c>
    </row>
    <row r="135" spans="1:8" ht="25.5">
      <c r="A135" s="24" t="s">
        <v>4</v>
      </c>
      <c r="B135" s="23" t="s">
        <v>42</v>
      </c>
      <c r="C135" s="31">
        <f>C140+C142+C143+C144+C145+C146+C139+C141+C136</f>
        <v>3588500</v>
      </c>
      <c r="D135" s="31">
        <f>D140+D142+D143+D144+D145+D146+D139+D141+D136</f>
        <v>5178800</v>
      </c>
      <c r="E135" s="31">
        <f>E140+E142+E143+E144+E145+E146+E139+E141+E136</f>
        <v>1869318.58</v>
      </c>
      <c r="F135" s="31">
        <f>F140+F142+F143+F144+F145+F146+F139+F141+F136</f>
        <v>1297104.6</v>
      </c>
      <c r="G135" s="28">
        <f t="shared" si="3"/>
        <v>36.09559318761103</v>
      </c>
      <c r="H135" s="33">
        <f t="shared" si="4"/>
        <v>3309481.42</v>
      </c>
    </row>
    <row r="136" spans="1:8" ht="25.5">
      <c r="A136" s="17" t="s">
        <v>126</v>
      </c>
      <c r="B136" s="3" t="s">
        <v>379</v>
      </c>
      <c r="C136" s="35">
        <f>C137+C138</f>
        <v>14322.1</v>
      </c>
      <c r="D136" s="35">
        <f>D137+D138</f>
        <v>14322.1</v>
      </c>
      <c r="E136" s="35">
        <f>E137+E138</f>
        <v>0</v>
      </c>
      <c r="F136" s="35">
        <f>F137+F138</f>
        <v>12260.28</v>
      </c>
      <c r="G136" s="28"/>
      <c r="H136" s="33"/>
    </row>
    <row r="137" spans="1:8" ht="12.75">
      <c r="A137" s="3" t="s">
        <v>113</v>
      </c>
      <c r="B137" s="3" t="s">
        <v>380</v>
      </c>
      <c r="C137" s="35">
        <v>11000</v>
      </c>
      <c r="D137" s="35">
        <v>11000</v>
      </c>
      <c r="E137" s="35">
        <v>0</v>
      </c>
      <c r="F137" s="35">
        <v>9416.5</v>
      </c>
      <c r="G137" s="28"/>
      <c r="H137" s="33"/>
    </row>
    <row r="138" spans="1:8" ht="12.75">
      <c r="A138" s="3" t="s">
        <v>115</v>
      </c>
      <c r="B138" s="3" t="s">
        <v>381</v>
      </c>
      <c r="C138" s="35">
        <v>3322.1</v>
      </c>
      <c r="D138" s="35">
        <v>3322.1</v>
      </c>
      <c r="E138" s="35">
        <v>0</v>
      </c>
      <c r="F138" s="35">
        <v>2843.78</v>
      </c>
      <c r="G138" s="28"/>
      <c r="H138" s="33"/>
    </row>
    <row r="139" spans="1:8" ht="25.5">
      <c r="A139" s="13" t="s">
        <v>118</v>
      </c>
      <c r="B139" s="3" t="s">
        <v>329</v>
      </c>
      <c r="C139" s="35">
        <v>37500</v>
      </c>
      <c r="D139" s="35">
        <v>37500</v>
      </c>
      <c r="E139" s="35">
        <v>37500</v>
      </c>
      <c r="F139" s="36">
        <v>57000</v>
      </c>
      <c r="G139" s="28"/>
      <c r="H139" s="33"/>
    </row>
    <row r="140" spans="1:8" ht="25.5">
      <c r="A140" s="13" t="s">
        <v>120</v>
      </c>
      <c r="B140" s="3" t="s">
        <v>151</v>
      </c>
      <c r="C140" s="3">
        <v>1136677.9</v>
      </c>
      <c r="D140" s="3">
        <v>1253899.9</v>
      </c>
      <c r="E140" s="34">
        <v>216300</v>
      </c>
      <c r="F140" s="34">
        <v>239844.32</v>
      </c>
      <c r="G140" s="27">
        <f t="shared" si="3"/>
        <v>17.25018081586896</v>
      </c>
      <c r="H140" s="30">
        <f t="shared" si="4"/>
        <v>1037599.8999999999</v>
      </c>
    </row>
    <row r="141" spans="1:8" ht="38.25">
      <c r="A141" s="17" t="s">
        <v>172</v>
      </c>
      <c r="B141" s="3" t="s">
        <v>340</v>
      </c>
      <c r="C141" s="3">
        <v>0</v>
      </c>
      <c r="D141" s="34">
        <v>0</v>
      </c>
      <c r="E141" s="34">
        <v>0</v>
      </c>
      <c r="F141" s="34">
        <v>0</v>
      </c>
      <c r="G141" s="27" t="e">
        <f t="shared" si="3"/>
        <v>#DIV/0!</v>
      </c>
      <c r="H141" s="30">
        <f t="shared" si="4"/>
        <v>0</v>
      </c>
    </row>
    <row r="142" spans="1:8" ht="12.75">
      <c r="A142" s="5" t="s">
        <v>138</v>
      </c>
      <c r="B142" s="3" t="s">
        <v>152</v>
      </c>
      <c r="C142" s="3">
        <v>0</v>
      </c>
      <c r="D142" s="34">
        <v>0</v>
      </c>
      <c r="E142" s="34">
        <v>0</v>
      </c>
      <c r="F142" s="34">
        <v>0</v>
      </c>
      <c r="G142" s="27" t="e">
        <f t="shared" si="3"/>
        <v>#DIV/0!</v>
      </c>
      <c r="H142" s="30">
        <f t="shared" si="4"/>
        <v>0</v>
      </c>
    </row>
    <row r="143" spans="1:8" ht="12.75">
      <c r="A143" s="5" t="s">
        <v>149</v>
      </c>
      <c r="B143" s="3" t="s">
        <v>153</v>
      </c>
      <c r="C143" s="3">
        <v>0</v>
      </c>
      <c r="D143" s="34">
        <v>0</v>
      </c>
      <c r="E143" s="34">
        <v>0</v>
      </c>
      <c r="F143" s="11">
        <v>0</v>
      </c>
      <c r="G143" s="27" t="e">
        <f t="shared" si="3"/>
        <v>#DIV/0!</v>
      </c>
      <c r="H143" s="30">
        <f t="shared" si="4"/>
        <v>0</v>
      </c>
    </row>
    <row r="144" spans="1:8" ht="51">
      <c r="A144" s="17" t="s">
        <v>154</v>
      </c>
      <c r="B144" s="3" t="s">
        <v>155</v>
      </c>
      <c r="C144" s="3">
        <v>2271000</v>
      </c>
      <c r="D144" s="34">
        <v>2791300</v>
      </c>
      <c r="E144" s="34">
        <v>1192600</v>
      </c>
      <c r="F144" s="34">
        <v>988000</v>
      </c>
      <c r="G144" s="27">
        <f t="shared" si="3"/>
        <v>42.72561172213664</v>
      </c>
      <c r="H144" s="30">
        <f t="shared" si="4"/>
        <v>1598700</v>
      </c>
    </row>
    <row r="145" spans="1:8" ht="12.75">
      <c r="A145" s="17" t="s">
        <v>156</v>
      </c>
      <c r="B145" s="3" t="s">
        <v>157</v>
      </c>
      <c r="C145" s="3">
        <v>4000</v>
      </c>
      <c r="D145" s="34">
        <v>4000</v>
      </c>
      <c r="E145" s="34">
        <v>0</v>
      </c>
      <c r="F145" s="34">
        <v>0</v>
      </c>
      <c r="G145" s="27">
        <f t="shared" si="3"/>
        <v>0</v>
      </c>
      <c r="H145" s="30">
        <f t="shared" si="4"/>
        <v>4000</v>
      </c>
    </row>
    <row r="146" spans="1:8" ht="38.25">
      <c r="A146" s="13" t="s">
        <v>140</v>
      </c>
      <c r="B146" s="3" t="s">
        <v>386</v>
      </c>
      <c r="C146" s="3">
        <v>125000</v>
      </c>
      <c r="D146" s="34">
        <v>1077778</v>
      </c>
      <c r="E146" s="34">
        <v>422918.58</v>
      </c>
      <c r="F146" s="34">
        <v>0</v>
      </c>
      <c r="G146" s="27">
        <f t="shared" si="3"/>
        <v>39.23986015672987</v>
      </c>
      <c r="H146" s="30">
        <f t="shared" si="4"/>
        <v>654859.4199999999</v>
      </c>
    </row>
    <row r="147" spans="1:8" ht="12.75">
      <c r="A147" s="1" t="s">
        <v>43</v>
      </c>
      <c r="B147" s="1" t="s">
        <v>44</v>
      </c>
      <c r="C147" s="33">
        <f>C149+C150+C148</f>
        <v>6394800</v>
      </c>
      <c r="D147" s="33">
        <f>D149+D150+D148</f>
        <v>11451650.370000001</v>
      </c>
      <c r="E147" s="33">
        <f>E149+E150+E148</f>
        <v>728905.4</v>
      </c>
      <c r="F147" s="33">
        <f>F149+F150+F148</f>
        <v>6623004.149999999</v>
      </c>
      <c r="G147" s="28">
        <f t="shared" si="3"/>
        <v>6.365068583559978</v>
      </c>
      <c r="H147" s="33">
        <f t="shared" si="4"/>
        <v>10722744.97</v>
      </c>
    </row>
    <row r="148" spans="1:8" ht="25.5">
      <c r="A148" s="13" t="s">
        <v>120</v>
      </c>
      <c r="B148" s="3" t="s">
        <v>370</v>
      </c>
      <c r="C148" s="35">
        <f aca="true" t="shared" si="9" ref="C148:E149">C152</f>
        <v>20000</v>
      </c>
      <c r="D148" s="35">
        <f t="shared" si="9"/>
        <v>25000</v>
      </c>
      <c r="E148" s="35">
        <f t="shared" si="9"/>
        <v>5385.6</v>
      </c>
      <c r="F148" s="35">
        <f>F152</f>
        <v>23547.35</v>
      </c>
      <c r="G148" s="28"/>
      <c r="H148" s="33"/>
    </row>
    <row r="149" spans="1:8" ht="38.25">
      <c r="A149" s="17" t="s">
        <v>160</v>
      </c>
      <c r="B149" s="3" t="s">
        <v>164</v>
      </c>
      <c r="C149" s="35">
        <f t="shared" si="9"/>
        <v>5214800</v>
      </c>
      <c r="D149" s="35">
        <f t="shared" si="9"/>
        <v>5214800</v>
      </c>
      <c r="E149" s="35">
        <f t="shared" si="9"/>
        <v>439519.8</v>
      </c>
      <c r="F149" s="35">
        <f>F153</f>
        <v>1880456.8</v>
      </c>
      <c r="G149" s="27">
        <f t="shared" si="3"/>
        <v>8.428315563396486</v>
      </c>
      <c r="H149" s="30">
        <f t="shared" si="4"/>
        <v>4775280.2</v>
      </c>
    </row>
    <row r="150" spans="1:8" ht="12.75">
      <c r="A150" s="5" t="s">
        <v>149</v>
      </c>
      <c r="B150" s="3" t="s">
        <v>123</v>
      </c>
      <c r="C150" s="35">
        <f>C155+C157</f>
        <v>1160000</v>
      </c>
      <c r="D150" s="35">
        <f>D155+D157</f>
        <v>6211850.37</v>
      </c>
      <c r="E150" s="35">
        <f>E155+E157</f>
        <v>284000</v>
      </c>
      <c r="F150" s="35">
        <f>F155+F157</f>
        <v>4719000</v>
      </c>
      <c r="G150" s="27">
        <f t="shared" si="3"/>
        <v>4.571906647519586</v>
      </c>
      <c r="H150" s="30">
        <f t="shared" si="4"/>
        <v>5927850.37</v>
      </c>
    </row>
    <row r="151" spans="1:8" ht="12.75">
      <c r="A151" s="23" t="s">
        <v>45</v>
      </c>
      <c r="B151" s="23" t="s">
        <v>46</v>
      </c>
      <c r="C151" s="31">
        <f>C153+C152</f>
        <v>5234800</v>
      </c>
      <c r="D151" s="31">
        <f>D153+D152</f>
        <v>5239800</v>
      </c>
      <c r="E151" s="31">
        <f>E153+E152</f>
        <v>444905.39999999997</v>
      </c>
      <c r="F151" s="31">
        <f>F153+F152</f>
        <v>1904004.1500000001</v>
      </c>
      <c r="G151" s="28">
        <f t="shared" si="3"/>
        <v>8.490885148288102</v>
      </c>
      <c r="H151" s="33">
        <f t="shared" si="4"/>
        <v>4794894.6</v>
      </c>
    </row>
    <row r="152" spans="1:8" ht="25.5">
      <c r="A152" s="13" t="s">
        <v>120</v>
      </c>
      <c r="B152" s="3" t="s">
        <v>369</v>
      </c>
      <c r="C152" s="35">
        <v>20000</v>
      </c>
      <c r="D152" s="35">
        <v>25000</v>
      </c>
      <c r="E152" s="35">
        <v>5385.6</v>
      </c>
      <c r="F152" s="35">
        <v>23547.35</v>
      </c>
      <c r="G152" s="28"/>
      <c r="H152" s="33"/>
    </row>
    <row r="153" spans="1:8" ht="38.25">
      <c r="A153" s="17" t="s">
        <v>160</v>
      </c>
      <c r="B153" s="3" t="s">
        <v>161</v>
      </c>
      <c r="C153" s="35">
        <v>5214800</v>
      </c>
      <c r="D153" s="35">
        <v>5214800</v>
      </c>
      <c r="E153" s="35">
        <v>439519.8</v>
      </c>
      <c r="F153" s="35">
        <v>1880456.8</v>
      </c>
      <c r="G153" s="27">
        <f>E153/D153*100</f>
        <v>8.428315563396486</v>
      </c>
      <c r="H153" s="30">
        <f>D153-E153</f>
        <v>4775280.2</v>
      </c>
    </row>
    <row r="154" spans="1:8" ht="12.75">
      <c r="A154" s="23" t="s">
        <v>47</v>
      </c>
      <c r="B154" s="1" t="s">
        <v>48</v>
      </c>
      <c r="C154" s="1">
        <f>C155</f>
        <v>0</v>
      </c>
      <c r="D154" s="33">
        <f>D155</f>
        <v>51850.37</v>
      </c>
      <c r="E154" s="33">
        <f>E155</f>
        <v>0</v>
      </c>
      <c r="F154" s="33">
        <f>F155</f>
        <v>4500000</v>
      </c>
      <c r="G154" s="27">
        <f>E154/D154*100</f>
        <v>0</v>
      </c>
      <c r="H154" s="30">
        <f>D154-E154</f>
        <v>51850.37</v>
      </c>
    </row>
    <row r="155" spans="1:8" ht="12.75">
      <c r="A155" s="5" t="s">
        <v>149</v>
      </c>
      <c r="B155" s="3" t="s">
        <v>162</v>
      </c>
      <c r="C155" s="3">
        <v>0</v>
      </c>
      <c r="D155" s="34">
        <v>51850.37</v>
      </c>
      <c r="E155" s="34">
        <v>0</v>
      </c>
      <c r="F155" s="34">
        <v>4500000</v>
      </c>
      <c r="G155" s="27">
        <f>E155/D155*100</f>
        <v>0</v>
      </c>
      <c r="H155" s="30">
        <f>D155-E155</f>
        <v>51850.37</v>
      </c>
    </row>
    <row r="156" spans="1:8" ht="12.75">
      <c r="A156" s="23" t="s">
        <v>49</v>
      </c>
      <c r="B156" s="23" t="s">
        <v>50</v>
      </c>
      <c r="C156" s="31">
        <f>C157</f>
        <v>1160000</v>
      </c>
      <c r="D156" s="31">
        <f>D157</f>
        <v>6160000</v>
      </c>
      <c r="E156" s="31">
        <f>E157</f>
        <v>284000</v>
      </c>
      <c r="F156" s="31">
        <f>F157</f>
        <v>219000</v>
      </c>
      <c r="G156" s="28">
        <f t="shared" si="3"/>
        <v>4.6103896103896105</v>
      </c>
      <c r="H156" s="33">
        <f t="shared" si="4"/>
        <v>5876000</v>
      </c>
    </row>
    <row r="157" spans="1:8" ht="12.75">
      <c r="A157" s="5" t="s">
        <v>149</v>
      </c>
      <c r="B157" s="3" t="s">
        <v>163</v>
      </c>
      <c r="C157" s="3">
        <v>1160000</v>
      </c>
      <c r="D157" s="34">
        <v>6160000</v>
      </c>
      <c r="E157" s="34">
        <v>284000</v>
      </c>
      <c r="F157" s="34">
        <v>219000</v>
      </c>
      <c r="G157" s="27">
        <f t="shared" si="3"/>
        <v>4.6103896103896105</v>
      </c>
      <c r="H157" s="30">
        <f t="shared" si="4"/>
        <v>5876000</v>
      </c>
    </row>
    <row r="158" spans="1:8" ht="12.75">
      <c r="A158" s="1" t="s">
        <v>51</v>
      </c>
      <c r="B158" s="1" t="s">
        <v>52</v>
      </c>
      <c r="C158" s="33">
        <f aca="true" t="shared" si="10" ref="C158:E159">C159</f>
        <v>0</v>
      </c>
      <c r="D158" s="33">
        <f t="shared" si="10"/>
        <v>0</v>
      </c>
      <c r="E158" s="33">
        <f t="shared" si="10"/>
        <v>0</v>
      </c>
      <c r="F158" s="33"/>
      <c r="G158" s="28" t="e">
        <f aca="true" t="shared" si="11" ref="G158:G240">E158/D158*100</f>
        <v>#DIV/0!</v>
      </c>
      <c r="H158" s="33">
        <f aca="true" t="shared" si="12" ref="H158:H240">D158-E158</f>
        <v>0</v>
      </c>
    </row>
    <row r="159" spans="1:8" ht="25.5">
      <c r="A159" s="24" t="s">
        <v>53</v>
      </c>
      <c r="B159" s="23" t="s">
        <v>54</v>
      </c>
      <c r="C159" s="31">
        <f t="shared" si="10"/>
        <v>0</v>
      </c>
      <c r="D159" s="31">
        <f t="shared" si="10"/>
        <v>0</v>
      </c>
      <c r="E159" s="31">
        <f t="shared" si="10"/>
        <v>0</v>
      </c>
      <c r="F159" s="31"/>
      <c r="G159" s="28" t="e">
        <f>E159/D159*100</f>
        <v>#DIV/0!</v>
      </c>
      <c r="H159" s="30">
        <f t="shared" si="12"/>
        <v>0</v>
      </c>
    </row>
    <row r="160" spans="1:8" ht="25.5">
      <c r="A160" s="13" t="s">
        <v>120</v>
      </c>
      <c r="B160" s="3" t="s">
        <v>165</v>
      </c>
      <c r="C160" s="3">
        <v>0</v>
      </c>
      <c r="D160" s="34">
        <v>0</v>
      </c>
      <c r="E160" s="34">
        <v>0</v>
      </c>
      <c r="F160" s="34">
        <v>0</v>
      </c>
      <c r="G160" s="27" t="e">
        <f t="shared" si="11"/>
        <v>#DIV/0!</v>
      </c>
      <c r="H160" s="30">
        <f t="shared" si="12"/>
        <v>0</v>
      </c>
    </row>
    <row r="161" spans="1:8" ht="12.75">
      <c r="A161" s="1" t="s">
        <v>55</v>
      </c>
      <c r="B161" s="1" t="s">
        <v>56</v>
      </c>
      <c r="C161" s="33">
        <f>C162+C167+C168+C169+C174+C163+C164+C165+C172+C173+C175+C176+C178+C166+C171+C179</f>
        <v>216019130</v>
      </c>
      <c r="D161" s="33">
        <f>D162+D167+D168+D169+D174+D163+D164+D165+D172+D173+D175+D176+D178+D166+D171+D179+D170+D177</f>
        <v>225553214.85</v>
      </c>
      <c r="E161" s="33">
        <f>E162+E167+E168+E169+E174+E163+E164+E165+E172+E173+E175+E176+E178+E166+E171+E179+E170+E177</f>
        <v>143091940.23999998</v>
      </c>
      <c r="F161" s="33">
        <f>F162+F167+F168+F169+F174+F163+F164+F165+F172+F173+F175+F176+F178+F166+F171+F179+F170</f>
        <v>118221602.64999999</v>
      </c>
      <c r="G161" s="28">
        <f t="shared" si="11"/>
        <v>63.44043481497732</v>
      </c>
      <c r="H161" s="33">
        <f t="shared" si="12"/>
        <v>82461274.61000001</v>
      </c>
    </row>
    <row r="162" spans="1:8" ht="12.75">
      <c r="A162" s="17" t="s">
        <v>131</v>
      </c>
      <c r="B162" s="3" t="s">
        <v>191</v>
      </c>
      <c r="C162" s="35">
        <f aca="true" t="shared" si="13" ref="C162:D165">C203</f>
        <v>7394000</v>
      </c>
      <c r="D162" s="35">
        <f t="shared" si="13"/>
        <v>7456000</v>
      </c>
      <c r="E162" s="35">
        <f aca="true" t="shared" si="14" ref="E162:F168">E203</f>
        <v>3737447.05</v>
      </c>
      <c r="F162" s="35">
        <f t="shared" si="14"/>
        <v>3578945.57</v>
      </c>
      <c r="G162" s="27">
        <f t="shared" si="11"/>
        <v>50.12670399678111</v>
      </c>
      <c r="H162" s="33">
        <f t="shared" si="12"/>
        <v>3718552.95</v>
      </c>
    </row>
    <row r="163" spans="1:8" ht="25.5">
      <c r="A163" s="17" t="s">
        <v>182</v>
      </c>
      <c r="B163" s="3" t="s">
        <v>192</v>
      </c>
      <c r="C163" s="35">
        <f>C204</f>
        <v>10000</v>
      </c>
      <c r="D163" s="35">
        <f t="shared" si="13"/>
        <v>10000</v>
      </c>
      <c r="E163" s="35">
        <f t="shared" si="14"/>
        <v>1653</v>
      </c>
      <c r="F163" s="35">
        <f t="shared" si="14"/>
        <v>402.5</v>
      </c>
      <c r="G163" s="27">
        <f t="shared" si="11"/>
        <v>16.53</v>
      </c>
      <c r="H163" s="30">
        <f t="shared" si="12"/>
        <v>8347</v>
      </c>
    </row>
    <row r="164" spans="1:8" ht="38.25">
      <c r="A164" s="17" t="s">
        <v>184</v>
      </c>
      <c r="B164" s="3" t="s">
        <v>193</v>
      </c>
      <c r="C164" s="35">
        <f t="shared" si="13"/>
        <v>1980000</v>
      </c>
      <c r="D164" s="35">
        <f t="shared" si="13"/>
        <v>1998700</v>
      </c>
      <c r="E164" s="35">
        <f t="shared" si="14"/>
        <v>1002926.75</v>
      </c>
      <c r="F164" s="35">
        <f t="shared" si="14"/>
        <v>1256371.4</v>
      </c>
      <c r="G164" s="27">
        <f t="shared" si="11"/>
        <v>50.178953819982986</v>
      </c>
      <c r="H164" s="30">
        <f t="shared" si="12"/>
        <v>995773.25</v>
      </c>
    </row>
    <row r="165" spans="1:8" ht="12.75">
      <c r="A165" s="3" t="s">
        <v>113</v>
      </c>
      <c r="B165" s="3" t="s">
        <v>194</v>
      </c>
      <c r="C165" s="35">
        <f t="shared" si="13"/>
        <v>1597227</v>
      </c>
      <c r="D165" s="35">
        <f t="shared" si="13"/>
        <v>1601227</v>
      </c>
      <c r="E165" s="35">
        <f t="shared" si="14"/>
        <v>819791.13</v>
      </c>
      <c r="F165" s="35">
        <f t="shared" si="14"/>
        <v>785125.61</v>
      </c>
      <c r="G165" s="27">
        <f t="shared" si="11"/>
        <v>51.19768340154144</v>
      </c>
      <c r="H165" s="30">
        <f t="shared" si="12"/>
        <v>781435.87</v>
      </c>
    </row>
    <row r="166" spans="1:8" ht="12.75">
      <c r="A166" s="5" t="s">
        <v>116</v>
      </c>
      <c r="B166" s="3" t="s">
        <v>353</v>
      </c>
      <c r="C166" s="35">
        <f aca="true" t="shared" si="15" ref="C166:D168">C207</f>
        <v>1000</v>
      </c>
      <c r="D166" s="35">
        <f t="shared" si="15"/>
        <v>1000</v>
      </c>
      <c r="E166" s="35">
        <f t="shared" si="14"/>
        <v>7.63</v>
      </c>
      <c r="F166" s="35">
        <f t="shared" si="14"/>
        <v>0</v>
      </c>
      <c r="G166" s="27"/>
      <c r="H166" s="30"/>
    </row>
    <row r="167" spans="1:8" ht="12.75">
      <c r="A167" s="3" t="s">
        <v>115</v>
      </c>
      <c r="B167" s="3" t="s">
        <v>195</v>
      </c>
      <c r="C167" s="35">
        <f>C208</f>
        <v>467473</v>
      </c>
      <c r="D167" s="35">
        <f t="shared" si="15"/>
        <v>468673</v>
      </c>
      <c r="E167" s="35">
        <f t="shared" si="14"/>
        <v>207724.41</v>
      </c>
      <c r="F167" s="35">
        <f t="shared" si="14"/>
        <v>313570.93</v>
      </c>
      <c r="G167" s="27">
        <f t="shared" si="11"/>
        <v>44.32182139786162</v>
      </c>
      <c r="H167" s="30">
        <f t="shared" si="12"/>
        <v>260948.59</v>
      </c>
    </row>
    <row r="168" spans="1:8" ht="25.5">
      <c r="A168" s="13" t="s">
        <v>118</v>
      </c>
      <c r="B168" s="3" t="s">
        <v>196</v>
      </c>
      <c r="C168" s="35">
        <f>C209</f>
        <v>561900</v>
      </c>
      <c r="D168" s="35">
        <f t="shared" si="15"/>
        <v>501900</v>
      </c>
      <c r="E168" s="35">
        <f t="shared" si="14"/>
        <v>356664.98</v>
      </c>
      <c r="F168" s="35">
        <f t="shared" si="14"/>
        <v>201632.44</v>
      </c>
      <c r="G168" s="27">
        <f t="shared" si="11"/>
        <v>71.06295676429568</v>
      </c>
      <c r="H168" s="30">
        <f t="shared" si="12"/>
        <v>145235.02000000002</v>
      </c>
    </row>
    <row r="169" spans="1:8" ht="25.5">
      <c r="A169" s="13" t="s">
        <v>120</v>
      </c>
      <c r="B169" s="3" t="s">
        <v>197</v>
      </c>
      <c r="C169" s="35">
        <f>C198+C210</f>
        <v>830930</v>
      </c>
      <c r="D169" s="35">
        <f>D198+D210</f>
        <v>1475972.17</v>
      </c>
      <c r="E169" s="35">
        <f>E198+E210</f>
        <v>702361.12</v>
      </c>
      <c r="F169" s="35">
        <f>F198+F210</f>
        <v>817152.79</v>
      </c>
      <c r="G169" s="27">
        <f t="shared" si="11"/>
        <v>47.586338975483535</v>
      </c>
      <c r="H169" s="30">
        <f t="shared" si="12"/>
        <v>773611.0499999999</v>
      </c>
    </row>
    <row r="170" spans="1:8" ht="12.75">
      <c r="A170" s="13" t="s">
        <v>401</v>
      </c>
      <c r="B170" s="3" t="s">
        <v>403</v>
      </c>
      <c r="C170" s="35"/>
      <c r="D170" s="35">
        <f aca="true" t="shared" si="16" ref="D170:F171">D211</f>
        <v>40000</v>
      </c>
      <c r="E170" s="35">
        <f t="shared" si="16"/>
        <v>6000</v>
      </c>
      <c r="F170" s="35">
        <f t="shared" si="16"/>
        <v>0</v>
      </c>
      <c r="G170" s="27">
        <f t="shared" si="11"/>
        <v>15</v>
      </c>
      <c r="H170" s="30">
        <f t="shared" si="12"/>
        <v>34000</v>
      </c>
    </row>
    <row r="171" spans="1:8" ht="12.75">
      <c r="A171" s="13" t="s">
        <v>354</v>
      </c>
      <c r="B171" s="3" t="s">
        <v>366</v>
      </c>
      <c r="C171" s="35">
        <f>C212</f>
        <v>350000</v>
      </c>
      <c r="D171" s="35">
        <f t="shared" si="16"/>
        <v>350000</v>
      </c>
      <c r="E171" s="35">
        <f t="shared" si="16"/>
        <v>0</v>
      </c>
      <c r="F171" s="35">
        <f t="shared" si="16"/>
        <v>0</v>
      </c>
      <c r="G171" s="27">
        <f t="shared" si="11"/>
        <v>0</v>
      </c>
      <c r="H171" s="30">
        <f t="shared" si="12"/>
        <v>350000</v>
      </c>
    </row>
    <row r="172" spans="1:8" ht="38.25">
      <c r="A172" s="17" t="s">
        <v>172</v>
      </c>
      <c r="B172" s="3" t="s">
        <v>198</v>
      </c>
      <c r="C172" s="35">
        <f>C187</f>
        <v>0</v>
      </c>
      <c r="D172" s="35">
        <f>D187</f>
        <v>0</v>
      </c>
      <c r="E172" s="35">
        <f>E187</f>
        <v>0</v>
      </c>
      <c r="F172" s="35">
        <f>F187</f>
        <v>1118000</v>
      </c>
      <c r="G172" s="27" t="e">
        <f t="shared" si="11"/>
        <v>#DIV/0!</v>
      </c>
      <c r="H172" s="30">
        <f t="shared" si="12"/>
        <v>0</v>
      </c>
    </row>
    <row r="173" spans="1:8" ht="51">
      <c r="A173" s="17" t="s">
        <v>166</v>
      </c>
      <c r="B173" s="3" t="s">
        <v>199</v>
      </c>
      <c r="C173" s="35">
        <f>C182+C199+C188+C193</f>
        <v>109153605</v>
      </c>
      <c r="D173" s="35">
        <f>D182+D199+D188+D193</f>
        <v>109824222.32</v>
      </c>
      <c r="E173" s="35">
        <f>E182+E199+E188+E193</f>
        <v>76347198.85</v>
      </c>
      <c r="F173" s="35">
        <f>F182+F199+F188+F193</f>
        <v>59994487.300000004</v>
      </c>
      <c r="G173" s="27">
        <f t="shared" si="11"/>
        <v>69.51763211902706</v>
      </c>
      <c r="H173" s="30">
        <f t="shared" si="12"/>
        <v>33477023.47</v>
      </c>
    </row>
    <row r="174" spans="1:8" ht="12.75">
      <c r="A174" s="17" t="s">
        <v>168</v>
      </c>
      <c r="B174" s="3" t="s">
        <v>200</v>
      </c>
      <c r="C174" s="35">
        <f>C183+C200+C189+C194</f>
        <v>4518652</v>
      </c>
      <c r="D174" s="35">
        <f>D183+D189+D200+D194</f>
        <v>6142661.84</v>
      </c>
      <c r="E174" s="35">
        <f>E183+E189+E200+E194</f>
        <v>1676276.94</v>
      </c>
      <c r="F174" s="35">
        <f>F183+F189+F200+F194</f>
        <v>1466766.99</v>
      </c>
      <c r="G174" s="27">
        <f t="shared" si="11"/>
        <v>27.289096871398016</v>
      </c>
      <c r="H174" s="30">
        <f t="shared" si="12"/>
        <v>4466384.9</v>
      </c>
    </row>
    <row r="175" spans="1:8" ht="51">
      <c r="A175" s="17" t="s">
        <v>154</v>
      </c>
      <c r="B175" s="3" t="s">
        <v>201</v>
      </c>
      <c r="C175" s="35">
        <f>C184+C190+C195</f>
        <v>84258895</v>
      </c>
      <c r="D175" s="35">
        <f>D184+D190+D195</f>
        <v>89584216.68</v>
      </c>
      <c r="E175" s="35">
        <f>E184+E190+E195</f>
        <v>56050864.19</v>
      </c>
      <c r="F175" s="35">
        <f>F184+F190+F195</f>
        <v>46739818.83</v>
      </c>
      <c r="G175" s="27">
        <f t="shared" si="11"/>
        <v>62.567789580855425</v>
      </c>
      <c r="H175" s="30">
        <f t="shared" si="12"/>
        <v>33533352.49000001</v>
      </c>
    </row>
    <row r="176" spans="1:8" ht="12.75">
      <c r="A176" s="17" t="s">
        <v>156</v>
      </c>
      <c r="B176" s="3" t="s">
        <v>202</v>
      </c>
      <c r="C176" s="35">
        <f>C185+C191+C196+C201</f>
        <v>4816448</v>
      </c>
      <c r="D176" s="35">
        <f>D185+D191+D196+D201</f>
        <v>5973596.01</v>
      </c>
      <c r="E176" s="35">
        <f>E185+E191+E196+E201</f>
        <v>2096057.05</v>
      </c>
      <c r="F176" s="35">
        <f>F185+F191+F196+F201</f>
        <v>1930951.62</v>
      </c>
      <c r="G176" s="27">
        <f t="shared" si="11"/>
        <v>35.088697770842394</v>
      </c>
      <c r="H176" s="30">
        <f t="shared" si="12"/>
        <v>3877538.96</v>
      </c>
    </row>
    <row r="177" spans="1:8" ht="25.5">
      <c r="A177" s="13" t="s">
        <v>418</v>
      </c>
      <c r="B177" s="3" t="s">
        <v>432</v>
      </c>
      <c r="C177" s="35"/>
      <c r="D177" s="35">
        <f>D213</f>
        <v>3384</v>
      </c>
      <c r="E177" s="35">
        <f>E213</f>
        <v>624</v>
      </c>
      <c r="F177" s="35"/>
      <c r="G177" s="27"/>
      <c r="H177" s="30"/>
    </row>
    <row r="178" spans="1:8" ht="12.75">
      <c r="A178" s="3" t="s">
        <v>124</v>
      </c>
      <c r="B178" s="3" t="s">
        <v>203</v>
      </c>
      <c r="C178" s="35">
        <f>C214</f>
        <v>41000</v>
      </c>
      <c r="D178" s="35">
        <f>D214</f>
        <v>36097</v>
      </c>
      <c r="E178" s="35">
        <f>E214</f>
        <v>2000</v>
      </c>
      <c r="F178" s="35">
        <f>F214</f>
        <v>11484.71</v>
      </c>
      <c r="G178" s="27">
        <f t="shared" si="11"/>
        <v>5.540626644873535</v>
      </c>
      <c r="H178" s="30">
        <f t="shared" si="12"/>
        <v>34097</v>
      </c>
    </row>
    <row r="179" spans="1:8" ht="12.75">
      <c r="A179" s="3" t="s">
        <v>331</v>
      </c>
      <c r="B179" s="3" t="s">
        <v>365</v>
      </c>
      <c r="C179" s="35">
        <f>C215</f>
        <v>38000</v>
      </c>
      <c r="D179" s="35">
        <f>D215</f>
        <v>85564.83</v>
      </c>
      <c r="E179" s="35">
        <f>E215</f>
        <v>84343.14</v>
      </c>
      <c r="F179" s="35">
        <f>F215</f>
        <v>6891.96</v>
      </c>
      <c r="G179" s="27"/>
      <c r="H179" s="30"/>
    </row>
    <row r="180" spans="1:8" ht="12.75">
      <c r="A180" s="23" t="s">
        <v>57</v>
      </c>
      <c r="B180" s="23" t="s">
        <v>58</v>
      </c>
      <c r="C180" s="31">
        <f>C183+C184+C182+C185</f>
        <v>30562800</v>
      </c>
      <c r="D180" s="31">
        <f>D183+D184+D182+D185</f>
        <v>32906380.01</v>
      </c>
      <c r="E180" s="31">
        <f>E183+E184+E182+E185</f>
        <v>21522345.21</v>
      </c>
      <c r="F180" s="31">
        <f>F183+F184+F182+F185+F181</f>
        <v>17012652.44</v>
      </c>
      <c r="G180" s="28">
        <f t="shared" si="11"/>
        <v>65.40477926608615</v>
      </c>
      <c r="H180" s="33">
        <f t="shared" si="12"/>
        <v>11384034.8</v>
      </c>
    </row>
    <row r="181" spans="1:8" ht="38.25">
      <c r="A181" s="17" t="s">
        <v>172</v>
      </c>
      <c r="B181" s="3" t="s">
        <v>347</v>
      </c>
      <c r="C181" s="31"/>
      <c r="D181" s="31"/>
      <c r="E181" s="31"/>
      <c r="F181" s="34">
        <v>0</v>
      </c>
      <c r="G181" s="28"/>
      <c r="H181" s="33"/>
    </row>
    <row r="182" spans="1:8" ht="51">
      <c r="A182" s="17" t="s">
        <v>166</v>
      </c>
      <c r="B182" s="3" t="s">
        <v>167</v>
      </c>
      <c r="C182" s="35">
        <v>14433440</v>
      </c>
      <c r="D182" s="35">
        <v>15243646</v>
      </c>
      <c r="E182" s="35">
        <v>10461902.57</v>
      </c>
      <c r="F182" s="35">
        <v>8263363.12</v>
      </c>
      <c r="G182" s="27">
        <f>E182/D182*100</f>
        <v>68.63123540129442</v>
      </c>
      <c r="H182" s="30">
        <f>D182-E182</f>
        <v>4781743.43</v>
      </c>
    </row>
    <row r="183" spans="1:8" ht="12.75">
      <c r="A183" s="17" t="s">
        <v>168</v>
      </c>
      <c r="B183" s="3" t="s">
        <v>169</v>
      </c>
      <c r="C183" s="3">
        <v>450000</v>
      </c>
      <c r="D183" s="34">
        <v>920000</v>
      </c>
      <c r="E183" s="34">
        <v>54661.74</v>
      </c>
      <c r="F183" s="34">
        <v>41925</v>
      </c>
      <c r="G183" s="27">
        <f t="shared" si="11"/>
        <v>5.9414934782608695</v>
      </c>
      <c r="H183" s="30">
        <f t="shared" si="12"/>
        <v>865338.26</v>
      </c>
    </row>
    <row r="184" spans="1:8" ht="51">
      <c r="A184" s="17" t="s">
        <v>154</v>
      </c>
      <c r="B184" s="3" t="s">
        <v>170</v>
      </c>
      <c r="C184" s="34">
        <v>15079360</v>
      </c>
      <c r="D184" s="34">
        <v>15977767</v>
      </c>
      <c r="E184" s="34">
        <v>10966801.38</v>
      </c>
      <c r="F184" s="34">
        <v>8634364.32</v>
      </c>
      <c r="G184" s="27">
        <f t="shared" si="11"/>
        <v>68.63788525643164</v>
      </c>
      <c r="H184" s="30">
        <f t="shared" si="12"/>
        <v>5010965.619999999</v>
      </c>
    </row>
    <row r="185" spans="1:8" ht="12.75">
      <c r="A185" s="17" t="s">
        <v>156</v>
      </c>
      <c r="B185" s="3" t="s">
        <v>171</v>
      </c>
      <c r="C185" s="34">
        <v>600000</v>
      </c>
      <c r="D185" s="34">
        <v>764967.01</v>
      </c>
      <c r="E185" s="34">
        <v>38979.52</v>
      </c>
      <c r="F185" s="34">
        <v>73000</v>
      </c>
      <c r="G185" s="27">
        <f>E185/D185*100</f>
        <v>5.095581834306815</v>
      </c>
      <c r="H185" s="30">
        <f>D185-E185</f>
        <v>725987.49</v>
      </c>
    </row>
    <row r="186" spans="1:8" ht="12.75">
      <c r="A186" s="23" t="s">
        <v>59</v>
      </c>
      <c r="B186" s="23" t="s">
        <v>60</v>
      </c>
      <c r="C186" s="31">
        <f>C188+C189+C190+C191+C187</f>
        <v>153123100</v>
      </c>
      <c r="D186" s="31">
        <f>D188+D189+D190+D191+D187</f>
        <v>159700807</v>
      </c>
      <c r="E186" s="31">
        <f>E188+E189+E190+E191+E187</f>
        <v>106181967.07</v>
      </c>
      <c r="F186" s="31">
        <f>F188+F189+F190+F191+F187</f>
        <v>87459214.53</v>
      </c>
      <c r="G186" s="28">
        <f t="shared" si="11"/>
        <v>66.48805918056506</v>
      </c>
      <c r="H186" s="33">
        <f t="shared" si="12"/>
        <v>53518839.93000001</v>
      </c>
    </row>
    <row r="187" spans="1:8" ht="38.25">
      <c r="A187" s="17" t="s">
        <v>172</v>
      </c>
      <c r="B187" s="3" t="s">
        <v>173</v>
      </c>
      <c r="C187" s="3">
        <v>0</v>
      </c>
      <c r="D187" s="35">
        <v>0</v>
      </c>
      <c r="E187" s="35">
        <v>0</v>
      </c>
      <c r="F187" s="35">
        <v>1118000</v>
      </c>
      <c r="G187" s="27" t="e">
        <f>E187/D187*100</f>
        <v>#DIV/0!</v>
      </c>
      <c r="H187" s="30">
        <f>D187-E187</f>
        <v>0</v>
      </c>
    </row>
    <row r="188" spans="1:8" ht="51">
      <c r="A188" s="17" t="s">
        <v>166</v>
      </c>
      <c r="B188" s="3" t="s">
        <v>174</v>
      </c>
      <c r="C188" s="3">
        <v>85223265</v>
      </c>
      <c r="D188" s="34">
        <v>88290753</v>
      </c>
      <c r="E188" s="34">
        <v>61883545.68</v>
      </c>
      <c r="F188" s="34">
        <v>48165778.31</v>
      </c>
      <c r="G188" s="27">
        <f t="shared" si="11"/>
        <v>70.09063075948622</v>
      </c>
      <c r="H188" s="30">
        <f t="shared" si="12"/>
        <v>26407207.32</v>
      </c>
    </row>
    <row r="189" spans="1:8" ht="12.75">
      <c r="A189" s="17" t="s">
        <v>168</v>
      </c>
      <c r="B189" s="3" t="s">
        <v>175</v>
      </c>
      <c r="C189" s="3">
        <v>3067052</v>
      </c>
      <c r="D189" s="34">
        <v>4374352</v>
      </c>
      <c r="E189" s="34">
        <v>1158128.1</v>
      </c>
      <c r="F189" s="34">
        <v>1313845.99</v>
      </c>
      <c r="G189" s="27">
        <f t="shared" si="11"/>
        <v>26.47542081661467</v>
      </c>
      <c r="H189" s="30">
        <f t="shared" si="12"/>
        <v>3216223.9</v>
      </c>
    </row>
    <row r="190" spans="1:8" ht="51">
      <c r="A190" s="17" t="s">
        <v>154</v>
      </c>
      <c r="B190" s="3" t="s">
        <v>176</v>
      </c>
      <c r="C190" s="3">
        <v>61535435</v>
      </c>
      <c r="D190" s="34">
        <v>62957429</v>
      </c>
      <c r="E190" s="34">
        <v>41568606.01</v>
      </c>
      <c r="F190" s="34">
        <v>35116495.61</v>
      </c>
      <c r="G190" s="27">
        <f t="shared" si="11"/>
        <v>66.02653041946805</v>
      </c>
      <c r="H190" s="30">
        <f t="shared" si="12"/>
        <v>21388822.990000002</v>
      </c>
    </row>
    <row r="191" spans="1:8" ht="12.75">
      <c r="A191" s="17" t="s">
        <v>156</v>
      </c>
      <c r="B191" s="3" t="s">
        <v>177</v>
      </c>
      <c r="C191" s="34">
        <v>3297348</v>
      </c>
      <c r="D191" s="34">
        <v>4078273</v>
      </c>
      <c r="E191" s="34">
        <v>1571687.28</v>
      </c>
      <c r="F191" s="34">
        <v>1745094.62</v>
      </c>
      <c r="G191" s="27">
        <f t="shared" si="11"/>
        <v>38.538059614939954</v>
      </c>
      <c r="H191" s="30">
        <f t="shared" si="12"/>
        <v>2506585.7199999997</v>
      </c>
    </row>
    <row r="192" spans="1:8" ht="12.75">
      <c r="A192" s="14" t="s">
        <v>387</v>
      </c>
      <c r="B192" s="1" t="s">
        <v>388</v>
      </c>
      <c r="C192" s="33">
        <f>C193+C194+C195+C196</f>
        <v>18035700</v>
      </c>
      <c r="D192" s="33">
        <f>D193+D194+D195+D196</f>
        <v>17903944</v>
      </c>
      <c r="E192" s="33">
        <f>E193+E194+E195+E196</f>
        <v>8098195.449999999</v>
      </c>
      <c r="F192" s="33">
        <f>F193+F194+F195+F196</f>
        <v>6407255.9</v>
      </c>
      <c r="G192" s="27"/>
      <c r="H192" s="30"/>
    </row>
    <row r="193" spans="1:8" ht="51">
      <c r="A193" s="17" t="s">
        <v>166</v>
      </c>
      <c r="B193" s="3" t="s">
        <v>389</v>
      </c>
      <c r="C193" s="34">
        <v>8966900</v>
      </c>
      <c r="D193" s="34">
        <v>5736023.32</v>
      </c>
      <c r="E193" s="34">
        <v>3812917.28</v>
      </c>
      <c r="F193" s="34">
        <v>3260150</v>
      </c>
      <c r="G193" s="27"/>
      <c r="H193" s="30"/>
    </row>
    <row r="194" spans="1:8" ht="12.75">
      <c r="A194" s="17" t="s">
        <v>168</v>
      </c>
      <c r="B194" s="3" t="s">
        <v>390</v>
      </c>
      <c r="C194" s="34">
        <v>585600</v>
      </c>
      <c r="D194" s="34">
        <v>518544</v>
      </c>
      <c r="E194" s="34">
        <v>346987.1</v>
      </c>
      <c r="F194" s="34">
        <v>66890</v>
      </c>
      <c r="G194" s="27"/>
      <c r="H194" s="30"/>
    </row>
    <row r="195" spans="1:8" ht="51">
      <c r="A195" s="17" t="s">
        <v>154</v>
      </c>
      <c r="B195" s="3" t="s">
        <v>391</v>
      </c>
      <c r="C195" s="34">
        <v>7644100</v>
      </c>
      <c r="D195" s="34">
        <v>10649020.68</v>
      </c>
      <c r="E195" s="34">
        <v>3515456.8</v>
      </c>
      <c r="F195" s="34">
        <v>2988958.9</v>
      </c>
      <c r="G195" s="27"/>
      <c r="H195" s="30"/>
    </row>
    <row r="196" spans="1:8" ht="12.75">
      <c r="A196" s="17" t="s">
        <v>156</v>
      </c>
      <c r="B196" s="3" t="s">
        <v>392</v>
      </c>
      <c r="C196" s="34">
        <v>839100</v>
      </c>
      <c r="D196" s="34">
        <v>1000356</v>
      </c>
      <c r="E196" s="34">
        <v>422834.27</v>
      </c>
      <c r="F196" s="34">
        <v>91257</v>
      </c>
      <c r="G196" s="27"/>
      <c r="H196" s="30"/>
    </row>
    <row r="197" spans="1:8" ht="12.75">
      <c r="A197" s="23" t="s">
        <v>61</v>
      </c>
      <c r="B197" s="23" t="s">
        <v>62</v>
      </c>
      <c r="C197" s="31">
        <f>C198+C199+C200+C201</f>
        <v>1168830</v>
      </c>
      <c r="D197" s="31">
        <f>D198+D199+D200+D201</f>
        <v>1160002.84</v>
      </c>
      <c r="E197" s="31">
        <f>E198+E199+E200+E201</f>
        <v>454538.8</v>
      </c>
      <c r="F197" s="31">
        <f>F198+F199+F200+F201</f>
        <v>502951.62</v>
      </c>
      <c r="G197" s="28">
        <f t="shared" si="11"/>
        <v>39.18428337640966</v>
      </c>
      <c r="H197" s="33">
        <f t="shared" si="12"/>
        <v>705464.04</v>
      </c>
    </row>
    <row r="198" spans="1:8" ht="25.5">
      <c r="A198" s="13" t="s">
        <v>120</v>
      </c>
      <c r="B198" s="3" t="s">
        <v>178</v>
      </c>
      <c r="C198" s="3">
        <v>142830</v>
      </c>
      <c r="D198" s="34">
        <v>146437</v>
      </c>
      <c r="E198" s="34">
        <v>86649.5</v>
      </c>
      <c r="F198" s="34">
        <v>132049.75</v>
      </c>
      <c r="G198" s="27">
        <f t="shared" si="11"/>
        <v>59.17186230256014</v>
      </c>
      <c r="H198" s="30">
        <f t="shared" si="12"/>
        <v>59787.5</v>
      </c>
    </row>
    <row r="199" spans="1:8" ht="51">
      <c r="A199" s="17" t="s">
        <v>166</v>
      </c>
      <c r="B199" s="3" t="s">
        <v>179</v>
      </c>
      <c r="C199" s="3">
        <v>530000</v>
      </c>
      <c r="D199" s="34">
        <v>553800</v>
      </c>
      <c r="E199" s="34">
        <v>188833.32</v>
      </c>
      <c r="F199" s="34">
        <v>305195.87</v>
      </c>
      <c r="G199" s="27">
        <f t="shared" si="11"/>
        <v>34.09774647887324</v>
      </c>
      <c r="H199" s="30">
        <f t="shared" si="12"/>
        <v>364966.68</v>
      </c>
    </row>
    <row r="200" spans="1:8" ht="12.75">
      <c r="A200" s="17" t="s">
        <v>168</v>
      </c>
      <c r="B200" s="3" t="s">
        <v>180</v>
      </c>
      <c r="C200" s="34">
        <v>416000</v>
      </c>
      <c r="D200" s="34">
        <v>329765.84</v>
      </c>
      <c r="E200" s="34">
        <v>116500</v>
      </c>
      <c r="F200" s="34">
        <v>44106</v>
      </c>
      <c r="G200" s="27">
        <f t="shared" si="11"/>
        <v>35.32809826512048</v>
      </c>
      <c r="H200" s="30">
        <f t="shared" si="12"/>
        <v>213265.84000000003</v>
      </c>
    </row>
    <row r="201" spans="1:8" ht="12.75">
      <c r="A201" s="17" t="s">
        <v>156</v>
      </c>
      <c r="B201" s="3" t="s">
        <v>330</v>
      </c>
      <c r="C201" s="34">
        <v>80000</v>
      </c>
      <c r="D201" s="34">
        <v>130000</v>
      </c>
      <c r="E201" s="34">
        <v>62555.98</v>
      </c>
      <c r="F201" s="34">
        <v>21600</v>
      </c>
      <c r="G201" s="27">
        <f>E201/D201*100</f>
        <v>48.11998461538462</v>
      </c>
      <c r="H201" s="30">
        <f>D201-E201</f>
        <v>67444.01999999999</v>
      </c>
    </row>
    <row r="202" spans="1:8" ht="12.75">
      <c r="A202" s="23" t="s">
        <v>63</v>
      </c>
      <c r="B202" s="23" t="s">
        <v>64</v>
      </c>
      <c r="C202" s="31">
        <f>C203+C205+C210+C214+C206+C208+C209+C207+C212+C215+C204</f>
        <v>13128700</v>
      </c>
      <c r="D202" s="31">
        <f>D203+D205+D210+D214+D206+D208+D209+D207+D212+D215+D204+D211+D213</f>
        <v>13882081</v>
      </c>
      <c r="E202" s="31">
        <f>E203+E205+E210+E214+E206+E208+E209+E207+E212+E215+E204+E211+E213</f>
        <v>6834893.709999999</v>
      </c>
      <c r="F202" s="31">
        <f>F203+F205+F210+F214+F206+F208+F209+F207+F204+F212+F215</f>
        <v>6839528.16</v>
      </c>
      <c r="G202" s="28">
        <f t="shared" si="11"/>
        <v>49.23536831401574</v>
      </c>
      <c r="H202" s="33">
        <f t="shared" si="12"/>
        <v>7047187.290000001</v>
      </c>
    </row>
    <row r="203" spans="1:8" ht="12.75">
      <c r="A203" s="17" t="s">
        <v>131</v>
      </c>
      <c r="B203" s="3" t="s">
        <v>181</v>
      </c>
      <c r="C203" s="34">
        <v>7394000</v>
      </c>
      <c r="D203" s="34">
        <v>7456000</v>
      </c>
      <c r="E203" s="34">
        <v>3737447.05</v>
      </c>
      <c r="F203" s="34">
        <v>3578945.57</v>
      </c>
      <c r="G203" s="27">
        <f t="shared" si="11"/>
        <v>50.12670399678111</v>
      </c>
      <c r="H203" s="30">
        <f t="shared" si="12"/>
        <v>3718552.95</v>
      </c>
    </row>
    <row r="204" spans="1:8" ht="25.5">
      <c r="A204" s="17" t="s">
        <v>182</v>
      </c>
      <c r="B204" s="3" t="s">
        <v>183</v>
      </c>
      <c r="C204" s="34">
        <v>10000</v>
      </c>
      <c r="D204" s="34">
        <v>10000</v>
      </c>
      <c r="E204" s="34">
        <v>1653</v>
      </c>
      <c r="F204" s="34">
        <v>402.5</v>
      </c>
      <c r="G204" s="27">
        <f>E204/D204*100</f>
        <v>16.53</v>
      </c>
      <c r="H204" s="30">
        <f>D204-E204</f>
        <v>8347</v>
      </c>
    </row>
    <row r="205" spans="1:8" ht="38.25">
      <c r="A205" s="17" t="s">
        <v>184</v>
      </c>
      <c r="B205" s="3" t="s">
        <v>185</v>
      </c>
      <c r="C205" s="34">
        <v>1980000</v>
      </c>
      <c r="D205" s="34">
        <v>1998700</v>
      </c>
      <c r="E205" s="34">
        <v>1002926.75</v>
      </c>
      <c r="F205" s="34">
        <v>1256371.4</v>
      </c>
      <c r="G205" s="27">
        <f t="shared" si="11"/>
        <v>50.178953819982986</v>
      </c>
      <c r="H205" s="30">
        <f t="shared" si="12"/>
        <v>995773.25</v>
      </c>
    </row>
    <row r="206" spans="1:8" ht="12.75">
      <c r="A206" s="3" t="s">
        <v>113</v>
      </c>
      <c r="B206" s="3" t="s">
        <v>186</v>
      </c>
      <c r="C206" s="34">
        <v>1597227</v>
      </c>
      <c r="D206" s="34">
        <v>1601227</v>
      </c>
      <c r="E206" s="34">
        <v>819791.13</v>
      </c>
      <c r="F206" s="34">
        <v>785125.61</v>
      </c>
      <c r="G206" s="27">
        <f t="shared" si="11"/>
        <v>51.19768340154144</v>
      </c>
      <c r="H206" s="30">
        <f t="shared" si="12"/>
        <v>781435.87</v>
      </c>
    </row>
    <row r="207" spans="1:8" ht="12.75">
      <c r="A207" s="5" t="s">
        <v>116</v>
      </c>
      <c r="B207" s="3" t="s">
        <v>352</v>
      </c>
      <c r="C207" s="34">
        <v>1000</v>
      </c>
      <c r="D207" s="34">
        <v>1000</v>
      </c>
      <c r="E207" s="34">
        <v>7.63</v>
      </c>
      <c r="F207" s="34">
        <v>0</v>
      </c>
      <c r="G207" s="27">
        <f t="shared" si="11"/>
        <v>0.763</v>
      </c>
      <c r="H207" s="30">
        <f t="shared" si="12"/>
        <v>992.37</v>
      </c>
    </row>
    <row r="208" spans="1:8" ht="12.75">
      <c r="A208" s="3" t="s">
        <v>115</v>
      </c>
      <c r="B208" s="3" t="s">
        <v>187</v>
      </c>
      <c r="C208" s="34">
        <v>467473</v>
      </c>
      <c r="D208" s="34">
        <v>468673</v>
      </c>
      <c r="E208" s="34">
        <v>207724.41</v>
      </c>
      <c r="F208" s="34">
        <v>313570.93</v>
      </c>
      <c r="G208" s="27">
        <f t="shared" si="11"/>
        <v>44.32182139786162</v>
      </c>
      <c r="H208" s="30">
        <f t="shared" si="12"/>
        <v>260948.59</v>
      </c>
    </row>
    <row r="209" spans="1:8" ht="25.5">
      <c r="A209" s="13" t="s">
        <v>118</v>
      </c>
      <c r="B209" s="3" t="s">
        <v>188</v>
      </c>
      <c r="C209" s="34">
        <v>561900</v>
      </c>
      <c r="D209" s="34">
        <v>501900</v>
      </c>
      <c r="E209" s="34">
        <v>356664.98</v>
      </c>
      <c r="F209" s="34">
        <v>201632.44</v>
      </c>
      <c r="G209" s="27">
        <f t="shared" si="11"/>
        <v>71.06295676429568</v>
      </c>
      <c r="H209" s="30">
        <f t="shared" si="12"/>
        <v>145235.02000000002</v>
      </c>
    </row>
    <row r="210" spans="1:8" ht="25.5">
      <c r="A210" s="13" t="s">
        <v>120</v>
      </c>
      <c r="B210" s="3" t="s">
        <v>189</v>
      </c>
      <c r="C210" s="34">
        <v>688100</v>
      </c>
      <c r="D210" s="34">
        <v>1329535.17</v>
      </c>
      <c r="E210" s="34">
        <v>615711.62</v>
      </c>
      <c r="F210" s="34">
        <v>685103.04</v>
      </c>
      <c r="G210" s="27">
        <f t="shared" si="11"/>
        <v>46.31029203988639</v>
      </c>
      <c r="H210" s="30">
        <f t="shared" si="12"/>
        <v>713823.5499999999</v>
      </c>
    </row>
    <row r="211" spans="1:8" ht="12.75">
      <c r="A211" s="13" t="s">
        <v>401</v>
      </c>
      <c r="B211" s="3" t="s">
        <v>402</v>
      </c>
      <c r="C211" s="34">
        <v>0</v>
      </c>
      <c r="D211" s="34">
        <v>40000</v>
      </c>
      <c r="E211" s="34">
        <v>6000</v>
      </c>
      <c r="F211" s="34"/>
      <c r="G211" s="27">
        <f t="shared" si="11"/>
        <v>15</v>
      </c>
      <c r="H211" s="30">
        <f t="shared" si="12"/>
        <v>34000</v>
      </c>
    </row>
    <row r="212" spans="1:8" ht="12.75">
      <c r="A212" s="13" t="s">
        <v>354</v>
      </c>
      <c r="B212" s="3" t="s">
        <v>364</v>
      </c>
      <c r="C212" s="34">
        <v>350000</v>
      </c>
      <c r="D212" s="34">
        <v>350000</v>
      </c>
      <c r="E212" s="34">
        <v>0</v>
      </c>
      <c r="F212" s="34">
        <v>0</v>
      </c>
      <c r="G212" s="27"/>
      <c r="H212" s="30"/>
    </row>
    <row r="213" spans="1:8" ht="25.5">
      <c r="A213" s="13" t="s">
        <v>418</v>
      </c>
      <c r="B213" s="3" t="s">
        <v>431</v>
      </c>
      <c r="C213" s="34"/>
      <c r="D213" s="34">
        <v>3384</v>
      </c>
      <c r="E213" s="34">
        <v>624</v>
      </c>
      <c r="F213" s="34"/>
      <c r="G213" s="27"/>
      <c r="H213" s="30"/>
    </row>
    <row r="214" spans="1:8" ht="12.75">
      <c r="A214" s="3" t="s">
        <v>124</v>
      </c>
      <c r="B214" s="3" t="s">
        <v>190</v>
      </c>
      <c r="C214" s="34">
        <v>41000</v>
      </c>
      <c r="D214" s="34">
        <v>36097</v>
      </c>
      <c r="E214" s="34">
        <v>2000</v>
      </c>
      <c r="F214" s="34">
        <v>11484.71</v>
      </c>
      <c r="G214" s="27">
        <f t="shared" si="11"/>
        <v>5.540626644873535</v>
      </c>
      <c r="H214" s="30">
        <f t="shared" si="12"/>
        <v>34097</v>
      </c>
    </row>
    <row r="215" spans="1:8" ht="12.75">
      <c r="A215" s="3" t="s">
        <v>331</v>
      </c>
      <c r="B215" s="3" t="s">
        <v>363</v>
      </c>
      <c r="C215" s="34">
        <v>38000</v>
      </c>
      <c r="D215" s="34">
        <v>85564.83</v>
      </c>
      <c r="E215" s="34">
        <v>84343.14</v>
      </c>
      <c r="F215" s="34">
        <v>6891.96</v>
      </c>
      <c r="G215" s="27"/>
      <c r="H215" s="30"/>
    </row>
    <row r="216" spans="1:8" ht="12.75">
      <c r="A216" s="1" t="s">
        <v>65</v>
      </c>
      <c r="B216" s="1" t="s">
        <v>66</v>
      </c>
      <c r="C216" s="33">
        <f>C217+C221+C222+C223+C227+C218+C219+C220+C224+C226+C228+C229+C230+C231+C225</f>
        <v>46869100</v>
      </c>
      <c r="D216" s="33">
        <f>D217+D221+D222+D223+D227+D218+D219+D220+D224+D226+D228+D229+D230+D231+D225</f>
        <v>52674989</v>
      </c>
      <c r="E216" s="33">
        <f>E217+E221+E222+E223+E227+E218+E219+E220+E224+E226+E228+E229+E230+E231+E225</f>
        <v>24126420.54</v>
      </c>
      <c r="F216" s="33">
        <f>F217+F221+F222+F223+F227+F218+F219+F220+F224+F226+F228+F229+F230+F231+F225</f>
        <v>19208823.279999997</v>
      </c>
      <c r="G216" s="28">
        <f t="shared" si="11"/>
        <v>45.80242160088538</v>
      </c>
      <c r="H216" s="33">
        <f t="shared" si="12"/>
        <v>28548568.46</v>
      </c>
    </row>
    <row r="217" spans="1:8" ht="12.75">
      <c r="A217" s="17" t="s">
        <v>131</v>
      </c>
      <c r="B217" s="3" t="s">
        <v>220</v>
      </c>
      <c r="C217" s="35">
        <f>C243</f>
        <v>5742100</v>
      </c>
      <c r="D217" s="35">
        <f>D243</f>
        <v>6260600</v>
      </c>
      <c r="E217" s="35">
        <f>E243</f>
        <v>3626751.42</v>
      </c>
      <c r="F217" s="35">
        <f>F243</f>
        <v>2650029.41</v>
      </c>
      <c r="G217" s="27">
        <f t="shared" si="11"/>
        <v>57.92977382359518</v>
      </c>
      <c r="H217" s="30">
        <f t="shared" si="12"/>
        <v>2633848.58</v>
      </c>
    </row>
    <row r="218" spans="1:8" ht="25.5">
      <c r="A218" s="17" t="s">
        <v>182</v>
      </c>
      <c r="B218" s="3" t="s">
        <v>221</v>
      </c>
      <c r="C218" s="35">
        <f aca="true" t="shared" si="17" ref="C218:D223">C244</f>
        <v>3000</v>
      </c>
      <c r="D218" s="35">
        <f t="shared" si="17"/>
        <v>3000</v>
      </c>
      <c r="E218" s="35">
        <f>E244</f>
        <v>57.5</v>
      </c>
      <c r="F218" s="35">
        <f>F244</f>
        <v>287.5</v>
      </c>
      <c r="G218" s="27">
        <f t="shared" si="11"/>
        <v>1.9166666666666665</v>
      </c>
      <c r="H218" s="30">
        <f t="shared" si="12"/>
        <v>2942.5</v>
      </c>
    </row>
    <row r="219" spans="1:8" ht="38.25">
      <c r="A219" s="17" t="s">
        <v>184</v>
      </c>
      <c r="B219" s="3" t="s">
        <v>222</v>
      </c>
      <c r="C219" s="35">
        <f t="shared" si="17"/>
        <v>1922000</v>
      </c>
      <c r="D219" s="35">
        <f t="shared" si="17"/>
        <v>2007800</v>
      </c>
      <c r="E219" s="35">
        <f aca="true" t="shared" si="18" ref="E219:F224">E245</f>
        <v>885777.8</v>
      </c>
      <c r="F219" s="35">
        <f t="shared" si="18"/>
        <v>770785.6</v>
      </c>
      <c r="G219" s="27">
        <f t="shared" si="11"/>
        <v>44.1168343460504</v>
      </c>
      <c r="H219" s="30">
        <f t="shared" si="12"/>
        <v>1122022.2</v>
      </c>
    </row>
    <row r="220" spans="1:8" ht="12.75">
      <c r="A220" s="3" t="s">
        <v>113</v>
      </c>
      <c r="B220" s="3" t="s">
        <v>223</v>
      </c>
      <c r="C220" s="35">
        <f t="shared" si="17"/>
        <v>746000</v>
      </c>
      <c r="D220" s="35">
        <f t="shared" si="17"/>
        <v>746000</v>
      </c>
      <c r="E220" s="35">
        <f t="shared" si="18"/>
        <v>382463.52</v>
      </c>
      <c r="F220" s="35">
        <f t="shared" si="18"/>
        <v>333568.99</v>
      </c>
      <c r="G220" s="27">
        <f t="shared" si="11"/>
        <v>51.26856836461127</v>
      </c>
      <c r="H220" s="30">
        <f t="shared" si="12"/>
        <v>363536.48</v>
      </c>
    </row>
    <row r="221" spans="1:8" ht="38.25">
      <c r="A221" s="17" t="s">
        <v>216</v>
      </c>
      <c r="B221" s="3" t="s">
        <v>224</v>
      </c>
      <c r="C221" s="35">
        <f t="shared" si="17"/>
        <v>0</v>
      </c>
      <c r="D221" s="35">
        <f t="shared" si="17"/>
        <v>50000</v>
      </c>
      <c r="E221" s="35">
        <f t="shared" si="18"/>
        <v>0</v>
      </c>
      <c r="F221" s="35">
        <f t="shared" si="18"/>
        <v>0</v>
      </c>
      <c r="G221" s="27">
        <f t="shared" si="11"/>
        <v>0</v>
      </c>
      <c r="H221" s="30">
        <f t="shared" si="12"/>
        <v>50000</v>
      </c>
    </row>
    <row r="222" spans="1:8" ht="12.75">
      <c r="A222" s="3" t="s">
        <v>115</v>
      </c>
      <c r="B222" s="3" t="s">
        <v>225</v>
      </c>
      <c r="C222" s="35">
        <f t="shared" si="17"/>
        <v>225100</v>
      </c>
      <c r="D222" s="35">
        <f t="shared" si="17"/>
        <v>222600</v>
      </c>
      <c r="E222" s="35">
        <f t="shared" si="18"/>
        <v>109655.39</v>
      </c>
      <c r="F222" s="35">
        <f t="shared" si="18"/>
        <v>54068.55</v>
      </c>
      <c r="G222" s="27">
        <f t="shared" si="11"/>
        <v>49.26118149146451</v>
      </c>
      <c r="H222" s="30">
        <f t="shared" si="12"/>
        <v>112944.61</v>
      </c>
    </row>
    <row r="223" spans="1:8" ht="25.5">
      <c r="A223" s="13" t="s">
        <v>118</v>
      </c>
      <c r="B223" s="3" t="s">
        <v>226</v>
      </c>
      <c r="C223" s="35">
        <f t="shared" si="17"/>
        <v>488327.07</v>
      </c>
      <c r="D223" s="35">
        <f t="shared" si="17"/>
        <v>488327.07</v>
      </c>
      <c r="E223" s="35">
        <f t="shared" si="18"/>
        <v>270739.34</v>
      </c>
      <c r="F223" s="35">
        <f t="shared" si="18"/>
        <v>207156.11</v>
      </c>
      <c r="G223" s="27">
        <f t="shared" si="11"/>
        <v>55.442214170105295</v>
      </c>
      <c r="H223" s="30">
        <f t="shared" si="12"/>
        <v>217587.72999999998</v>
      </c>
    </row>
    <row r="224" spans="1:8" ht="25.5">
      <c r="A224" s="13" t="s">
        <v>120</v>
      </c>
      <c r="B224" s="3" t="s">
        <v>227</v>
      </c>
      <c r="C224" s="35">
        <f>C250+C233</f>
        <v>517672.93</v>
      </c>
      <c r="D224" s="35">
        <f>D250+D233</f>
        <v>1017672.93</v>
      </c>
      <c r="E224" s="35">
        <f t="shared" si="18"/>
        <v>481017.72</v>
      </c>
      <c r="F224" s="35">
        <f t="shared" si="18"/>
        <v>629117.59</v>
      </c>
      <c r="G224" s="27">
        <f t="shared" si="11"/>
        <v>47.26643559242555</v>
      </c>
      <c r="H224" s="30">
        <f t="shared" si="12"/>
        <v>536655.2100000001</v>
      </c>
    </row>
    <row r="225" spans="1:8" ht="12.75">
      <c r="A225" s="13" t="s">
        <v>354</v>
      </c>
      <c r="B225" s="3" t="s">
        <v>356</v>
      </c>
      <c r="C225" s="35">
        <f>C234</f>
        <v>0</v>
      </c>
      <c r="D225" s="35">
        <f>D234</f>
        <v>0</v>
      </c>
      <c r="E225" s="35">
        <f>E234</f>
        <v>0</v>
      </c>
      <c r="F225" s="35">
        <f>F234</f>
        <v>0</v>
      </c>
      <c r="G225" s="27"/>
      <c r="H225" s="30"/>
    </row>
    <row r="226" spans="1:8" ht="51">
      <c r="A226" s="17" t="s">
        <v>166</v>
      </c>
      <c r="B226" s="3" t="s">
        <v>228</v>
      </c>
      <c r="C226" s="35">
        <f>C235+C240</f>
        <v>9040042</v>
      </c>
      <c r="D226" s="35">
        <f aca="true" t="shared" si="19" ref="D226:F227">D235+D240</f>
        <v>9060701</v>
      </c>
      <c r="E226" s="35">
        <f t="shared" si="19"/>
        <v>3907053.55</v>
      </c>
      <c r="F226" s="35">
        <f t="shared" si="19"/>
        <v>3696918.16</v>
      </c>
      <c r="G226" s="27">
        <f t="shared" si="11"/>
        <v>43.120874974243165</v>
      </c>
      <c r="H226" s="30">
        <f t="shared" si="12"/>
        <v>5153647.45</v>
      </c>
    </row>
    <row r="227" spans="1:8" ht="12.75">
      <c r="A227" s="17" t="s">
        <v>168</v>
      </c>
      <c r="B227" s="3" t="s">
        <v>229</v>
      </c>
      <c r="C227" s="35">
        <f>C236+C241</f>
        <v>2059874</v>
      </c>
      <c r="D227" s="35">
        <f t="shared" si="19"/>
        <v>2202774</v>
      </c>
      <c r="E227" s="35">
        <f t="shared" si="19"/>
        <v>1310345.72</v>
      </c>
      <c r="F227" s="35">
        <f t="shared" si="19"/>
        <v>0</v>
      </c>
      <c r="G227" s="27">
        <f t="shared" si="11"/>
        <v>59.48616244789524</v>
      </c>
      <c r="H227" s="30">
        <f t="shared" si="12"/>
        <v>892428.28</v>
      </c>
    </row>
    <row r="228" spans="1:8" ht="51">
      <c r="A228" s="17" t="s">
        <v>154</v>
      </c>
      <c r="B228" s="3" t="s">
        <v>230</v>
      </c>
      <c r="C228" s="35">
        <f>C237</f>
        <v>21828258</v>
      </c>
      <c r="D228" s="35">
        <f aca="true" t="shared" si="20" ref="D228:F229">D237</f>
        <v>22524943</v>
      </c>
      <c r="E228" s="35">
        <f t="shared" si="20"/>
        <v>11556300.96</v>
      </c>
      <c r="F228" s="35">
        <f t="shared" si="20"/>
        <v>10863044.04</v>
      </c>
      <c r="G228" s="27">
        <f t="shared" si="11"/>
        <v>51.30446261284657</v>
      </c>
      <c r="H228" s="30">
        <f t="shared" si="12"/>
        <v>10968642.04</v>
      </c>
    </row>
    <row r="229" spans="1:8" ht="12.75">
      <c r="A229" s="17" t="s">
        <v>156</v>
      </c>
      <c r="B229" s="3" t="s">
        <v>231</v>
      </c>
      <c r="C229" s="35">
        <f>C238</f>
        <v>4269726</v>
      </c>
      <c r="D229" s="35">
        <f t="shared" si="20"/>
        <v>8018106</v>
      </c>
      <c r="E229" s="35">
        <f t="shared" si="20"/>
        <v>1574325.08</v>
      </c>
      <c r="F229" s="35">
        <f t="shared" si="20"/>
        <v>0</v>
      </c>
      <c r="G229" s="27">
        <f t="shared" si="11"/>
        <v>19.63462543398653</v>
      </c>
      <c r="H229" s="30">
        <f t="shared" si="12"/>
        <v>6443780.92</v>
      </c>
    </row>
    <row r="230" spans="1:8" ht="12.75">
      <c r="A230" s="3" t="s">
        <v>124</v>
      </c>
      <c r="B230" s="3" t="s">
        <v>232</v>
      </c>
      <c r="C230" s="35">
        <f aca="true" t="shared" si="21" ref="C230:F231">C251</f>
        <v>0</v>
      </c>
      <c r="D230" s="35">
        <f t="shared" si="21"/>
        <v>4377</v>
      </c>
      <c r="E230" s="35">
        <f>E251</f>
        <v>0</v>
      </c>
      <c r="F230" s="35">
        <f t="shared" si="21"/>
        <v>0</v>
      </c>
      <c r="G230" s="27">
        <f t="shared" si="11"/>
        <v>0</v>
      </c>
      <c r="H230" s="30">
        <f t="shared" si="12"/>
        <v>4377</v>
      </c>
    </row>
    <row r="231" spans="1:8" ht="12.75">
      <c r="A231" s="3" t="s">
        <v>331</v>
      </c>
      <c r="B231" s="3" t="s">
        <v>333</v>
      </c>
      <c r="C231" s="34">
        <f t="shared" si="21"/>
        <v>27000</v>
      </c>
      <c r="D231" s="34">
        <f t="shared" si="21"/>
        <v>68088</v>
      </c>
      <c r="E231" s="34">
        <f>E252</f>
        <v>21932.54</v>
      </c>
      <c r="F231" s="36">
        <f t="shared" si="21"/>
        <v>3847.33</v>
      </c>
      <c r="G231" s="27">
        <f t="shared" si="11"/>
        <v>32.2120491129127</v>
      </c>
      <c r="H231" s="30">
        <f t="shared" si="12"/>
        <v>46155.46</v>
      </c>
    </row>
    <row r="232" spans="1:8" ht="12.75">
      <c r="A232" s="23" t="s">
        <v>67</v>
      </c>
      <c r="B232" s="23" t="s">
        <v>68</v>
      </c>
      <c r="C232" s="31">
        <f>C235+C236+C237+C238+C233+C234</f>
        <v>36062900</v>
      </c>
      <c r="D232" s="31">
        <f>D235+D236+D237+D238+D233+D234</f>
        <v>40671524</v>
      </c>
      <c r="E232" s="31">
        <f>E235+E236+E237+E238+E233+E234</f>
        <v>17862843.740000002</v>
      </c>
      <c r="F232" s="31">
        <f>F234+F235+F236+F237+F238</f>
        <v>14082959.719999999</v>
      </c>
      <c r="G232" s="28">
        <f t="shared" si="11"/>
        <v>43.91977969647757</v>
      </c>
      <c r="H232" s="33">
        <f t="shared" si="12"/>
        <v>22808680.259999998</v>
      </c>
    </row>
    <row r="233" spans="1:8" ht="25.5">
      <c r="A233" s="13" t="s">
        <v>120</v>
      </c>
      <c r="B233" s="3" t="s">
        <v>328</v>
      </c>
      <c r="C233" s="31"/>
      <c r="D233" s="35"/>
      <c r="E233" s="35"/>
      <c r="F233" s="31"/>
      <c r="G233" s="28"/>
      <c r="H233" s="33"/>
    </row>
    <row r="234" spans="1:8" ht="12.75">
      <c r="A234" s="13" t="s">
        <v>354</v>
      </c>
      <c r="B234" s="3" t="s">
        <v>355</v>
      </c>
      <c r="C234" s="35">
        <v>0</v>
      </c>
      <c r="D234" s="35">
        <v>0</v>
      </c>
      <c r="E234" s="35">
        <v>0</v>
      </c>
      <c r="F234" s="35">
        <v>0</v>
      </c>
      <c r="G234" s="28"/>
      <c r="H234" s="33"/>
    </row>
    <row r="235" spans="1:8" ht="51">
      <c r="A235" s="17" t="s">
        <v>166</v>
      </c>
      <c r="B235" s="3" t="s">
        <v>204</v>
      </c>
      <c r="C235" s="3">
        <v>7940042</v>
      </c>
      <c r="D235" s="34">
        <v>7960701</v>
      </c>
      <c r="E235" s="34">
        <v>3441871.98</v>
      </c>
      <c r="F235" s="34">
        <v>3219915.68</v>
      </c>
      <c r="G235" s="27">
        <f>E235/D235*100</f>
        <v>43.235790164710366</v>
      </c>
      <c r="H235" s="30">
        <f>D235-E235</f>
        <v>4518829.02</v>
      </c>
    </row>
    <row r="236" spans="1:8" ht="12.75">
      <c r="A236" s="17" t="s">
        <v>168</v>
      </c>
      <c r="B236" s="3" t="s">
        <v>205</v>
      </c>
      <c r="C236" s="34">
        <v>2024874</v>
      </c>
      <c r="D236" s="11">
        <v>2167774</v>
      </c>
      <c r="E236" s="11">
        <v>1290345.72</v>
      </c>
      <c r="F236" s="11">
        <v>0</v>
      </c>
      <c r="G236" s="27">
        <f t="shared" si="11"/>
        <v>59.52399650517074</v>
      </c>
      <c r="H236" s="30">
        <f t="shared" si="12"/>
        <v>877428.28</v>
      </c>
    </row>
    <row r="237" spans="1:8" ht="51">
      <c r="A237" s="17" t="s">
        <v>154</v>
      </c>
      <c r="B237" s="3" t="s">
        <v>206</v>
      </c>
      <c r="C237" s="34">
        <v>21828258</v>
      </c>
      <c r="D237" s="11">
        <v>22524943</v>
      </c>
      <c r="E237" s="3">
        <v>11556300.96</v>
      </c>
      <c r="F237" s="3">
        <v>10863044.04</v>
      </c>
      <c r="G237" s="27">
        <f t="shared" si="11"/>
        <v>51.30446261284657</v>
      </c>
      <c r="H237" s="30">
        <f t="shared" si="12"/>
        <v>10968642.04</v>
      </c>
    </row>
    <row r="238" spans="1:8" ht="12.75">
      <c r="A238" s="17" t="s">
        <v>156</v>
      </c>
      <c r="B238" s="3" t="s">
        <v>207</v>
      </c>
      <c r="C238" s="3">
        <v>4269726</v>
      </c>
      <c r="D238" s="11">
        <v>8018106</v>
      </c>
      <c r="E238" s="11">
        <v>1574325.08</v>
      </c>
      <c r="F238" s="11">
        <v>0</v>
      </c>
      <c r="G238" s="27">
        <f t="shared" si="11"/>
        <v>19.63462543398653</v>
      </c>
      <c r="H238" s="30">
        <f t="shared" si="12"/>
        <v>6443780.92</v>
      </c>
    </row>
    <row r="239" spans="1:8" ht="12.75">
      <c r="A239" s="23" t="s">
        <v>69</v>
      </c>
      <c r="B239" s="23" t="s">
        <v>70</v>
      </c>
      <c r="C239" s="31">
        <f>C240+C241</f>
        <v>1135000</v>
      </c>
      <c r="D239" s="31">
        <f>D240+D241</f>
        <v>1135000</v>
      </c>
      <c r="E239" s="31">
        <f>E240+E241</f>
        <v>485181.57</v>
      </c>
      <c r="F239" s="31">
        <f>F240+F241</f>
        <v>477002.48</v>
      </c>
      <c r="G239" s="28">
        <f t="shared" si="11"/>
        <v>42.74727488986784</v>
      </c>
      <c r="H239" s="33">
        <f t="shared" si="12"/>
        <v>649818.4299999999</v>
      </c>
    </row>
    <row r="240" spans="1:8" ht="51">
      <c r="A240" s="17" t="s">
        <v>166</v>
      </c>
      <c r="B240" s="3" t="s">
        <v>208</v>
      </c>
      <c r="C240" s="34">
        <v>1100000</v>
      </c>
      <c r="D240" s="34">
        <v>1100000</v>
      </c>
      <c r="E240" s="34">
        <v>465181.57</v>
      </c>
      <c r="F240" s="34">
        <v>477002.48</v>
      </c>
      <c r="G240" s="27">
        <f t="shared" si="11"/>
        <v>42.28923363636364</v>
      </c>
      <c r="H240" s="30">
        <f t="shared" si="12"/>
        <v>634818.4299999999</v>
      </c>
    </row>
    <row r="241" spans="1:8" ht="12.75">
      <c r="A241" s="17" t="s">
        <v>168</v>
      </c>
      <c r="B241" s="3" t="s">
        <v>209</v>
      </c>
      <c r="C241" s="34">
        <v>35000</v>
      </c>
      <c r="D241" s="34">
        <v>35000</v>
      </c>
      <c r="E241" s="34">
        <v>20000</v>
      </c>
      <c r="F241" s="34">
        <v>0</v>
      </c>
      <c r="G241" s="27">
        <f aca="true" t="shared" si="22" ref="G241:G305">E241/D241*100</f>
        <v>57.14285714285714</v>
      </c>
      <c r="H241" s="30">
        <f aca="true" t="shared" si="23" ref="H241:H305">D241-E241</f>
        <v>15000</v>
      </c>
    </row>
    <row r="242" spans="1:8" ht="25.5">
      <c r="A242" s="24" t="s">
        <v>71</v>
      </c>
      <c r="B242" s="23" t="s">
        <v>72</v>
      </c>
      <c r="C242" s="31">
        <f>C243+C248+C244+C245+C246+C247+C249+C250+C251+C252</f>
        <v>9671200</v>
      </c>
      <c r="D242" s="31">
        <f>D243+D248+D244+D245+D246+D247+D249+D250+D251+D252</f>
        <v>10868465</v>
      </c>
      <c r="E242" s="31">
        <f>E243+E248+E244+E245+E246+E247+E249+E250+E251+E252</f>
        <v>5778395.23</v>
      </c>
      <c r="F242" s="31">
        <f>F243+F248+F244+F245+F246+F247+F249+F250+F251+F252</f>
        <v>4648861.08</v>
      </c>
      <c r="G242" s="28">
        <f t="shared" si="22"/>
        <v>53.166617641037625</v>
      </c>
      <c r="H242" s="33">
        <f t="shared" si="23"/>
        <v>5090069.77</v>
      </c>
    </row>
    <row r="243" spans="1:8" ht="12.75">
      <c r="A243" s="17" t="s">
        <v>131</v>
      </c>
      <c r="B243" s="3" t="s">
        <v>210</v>
      </c>
      <c r="C243" s="34">
        <v>5742100</v>
      </c>
      <c r="D243" s="34">
        <v>6260600</v>
      </c>
      <c r="E243" s="34">
        <v>3626751.42</v>
      </c>
      <c r="F243" s="34">
        <v>2650029.41</v>
      </c>
      <c r="G243" s="27">
        <f t="shared" si="22"/>
        <v>57.92977382359518</v>
      </c>
      <c r="H243" s="30">
        <f t="shared" si="23"/>
        <v>2633848.58</v>
      </c>
    </row>
    <row r="244" spans="1:8" ht="25.5">
      <c r="A244" s="17" t="s">
        <v>182</v>
      </c>
      <c r="B244" s="3" t="s">
        <v>211</v>
      </c>
      <c r="C244" s="34">
        <v>3000</v>
      </c>
      <c r="D244" s="34">
        <v>3000</v>
      </c>
      <c r="E244" s="34">
        <v>57.5</v>
      </c>
      <c r="F244" s="34">
        <v>287.5</v>
      </c>
      <c r="G244" s="27">
        <f t="shared" si="22"/>
        <v>1.9166666666666665</v>
      </c>
      <c r="H244" s="30">
        <f t="shared" si="23"/>
        <v>2942.5</v>
      </c>
    </row>
    <row r="245" spans="1:8" ht="38.25">
      <c r="A245" s="17" t="s">
        <v>184</v>
      </c>
      <c r="B245" s="3" t="s">
        <v>212</v>
      </c>
      <c r="C245" s="34">
        <v>1922000</v>
      </c>
      <c r="D245" s="34">
        <v>2007800</v>
      </c>
      <c r="E245" s="34">
        <v>885777.8</v>
      </c>
      <c r="F245" s="34">
        <v>770785.6</v>
      </c>
      <c r="G245" s="27">
        <f t="shared" si="22"/>
        <v>44.1168343460504</v>
      </c>
      <c r="H245" s="30">
        <f t="shared" si="23"/>
        <v>1122022.2</v>
      </c>
    </row>
    <row r="246" spans="1:8" ht="12.75">
      <c r="A246" s="3" t="s">
        <v>113</v>
      </c>
      <c r="B246" s="3" t="s">
        <v>213</v>
      </c>
      <c r="C246" s="34">
        <v>746000</v>
      </c>
      <c r="D246" s="34">
        <v>746000</v>
      </c>
      <c r="E246" s="34">
        <v>382463.52</v>
      </c>
      <c r="F246" s="34">
        <v>333568.99</v>
      </c>
      <c r="G246" s="27">
        <f t="shared" si="22"/>
        <v>51.26856836461127</v>
      </c>
      <c r="H246" s="30">
        <f t="shared" si="23"/>
        <v>363536.48</v>
      </c>
    </row>
    <row r="247" spans="1:8" ht="38.25">
      <c r="A247" s="17" t="s">
        <v>216</v>
      </c>
      <c r="B247" s="3" t="s">
        <v>215</v>
      </c>
      <c r="C247" s="34">
        <v>0</v>
      </c>
      <c r="D247" s="34">
        <v>50000</v>
      </c>
      <c r="E247" s="34">
        <v>0</v>
      </c>
      <c r="F247" s="34">
        <v>0</v>
      </c>
      <c r="G247" s="27">
        <f t="shared" si="22"/>
        <v>0</v>
      </c>
      <c r="H247" s="30">
        <f t="shared" si="23"/>
        <v>50000</v>
      </c>
    </row>
    <row r="248" spans="1:8" ht="12.75">
      <c r="A248" s="3" t="s">
        <v>115</v>
      </c>
      <c r="B248" s="3" t="s">
        <v>214</v>
      </c>
      <c r="C248" s="34">
        <v>225100</v>
      </c>
      <c r="D248" s="34">
        <v>222600</v>
      </c>
      <c r="E248" s="34">
        <v>109655.39</v>
      </c>
      <c r="F248" s="34">
        <v>54068.55</v>
      </c>
      <c r="G248" s="27">
        <f t="shared" si="22"/>
        <v>49.26118149146451</v>
      </c>
      <c r="H248" s="30">
        <f t="shared" si="23"/>
        <v>112944.61</v>
      </c>
    </row>
    <row r="249" spans="1:8" ht="25.5">
      <c r="A249" s="13" t="s">
        <v>118</v>
      </c>
      <c r="B249" s="3" t="s">
        <v>217</v>
      </c>
      <c r="C249" s="3">
        <v>488327.07</v>
      </c>
      <c r="D249" s="34">
        <v>488327.07</v>
      </c>
      <c r="E249" s="34">
        <v>270739.34</v>
      </c>
      <c r="F249" s="34">
        <v>207156.11</v>
      </c>
      <c r="G249" s="27">
        <f t="shared" si="22"/>
        <v>55.442214170105295</v>
      </c>
      <c r="H249" s="30">
        <f t="shared" si="23"/>
        <v>217587.72999999998</v>
      </c>
    </row>
    <row r="250" spans="1:8" ht="25.5">
      <c r="A250" s="13" t="s">
        <v>120</v>
      </c>
      <c r="B250" s="3" t="s">
        <v>218</v>
      </c>
      <c r="C250" s="3">
        <v>517672.93</v>
      </c>
      <c r="D250" s="34">
        <v>1017672.93</v>
      </c>
      <c r="E250" s="34">
        <v>481017.72</v>
      </c>
      <c r="F250" s="34">
        <v>629117.59</v>
      </c>
      <c r="G250" s="27">
        <f t="shared" si="22"/>
        <v>47.26643559242555</v>
      </c>
      <c r="H250" s="30">
        <f t="shared" si="23"/>
        <v>536655.2100000001</v>
      </c>
    </row>
    <row r="251" spans="1:8" ht="25.5">
      <c r="A251" s="13" t="s">
        <v>418</v>
      </c>
      <c r="B251" s="3" t="s">
        <v>433</v>
      </c>
      <c r="C251" s="3">
        <v>0</v>
      </c>
      <c r="D251" s="34">
        <v>4377</v>
      </c>
      <c r="E251" s="34">
        <v>0</v>
      </c>
      <c r="F251" s="34">
        <v>0</v>
      </c>
      <c r="G251" s="27">
        <f t="shared" si="22"/>
        <v>0</v>
      </c>
      <c r="H251" s="30">
        <f t="shared" si="23"/>
        <v>4377</v>
      </c>
    </row>
    <row r="252" spans="1:8" ht="12.75">
      <c r="A252" s="3" t="s">
        <v>331</v>
      </c>
      <c r="B252" s="3" t="s">
        <v>332</v>
      </c>
      <c r="C252" s="3">
        <v>27000</v>
      </c>
      <c r="D252" s="34">
        <v>68088</v>
      </c>
      <c r="E252" s="34">
        <v>21932.54</v>
      </c>
      <c r="F252" s="34">
        <v>3847.33</v>
      </c>
      <c r="G252" s="27">
        <f t="shared" si="22"/>
        <v>32.2120491129127</v>
      </c>
      <c r="H252" s="30">
        <f t="shared" si="23"/>
        <v>46155.46</v>
      </c>
    </row>
    <row r="253" spans="1:8" ht="12.75">
      <c r="A253" s="1" t="s">
        <v>73</v>
      </c>
      <c r="B253" s="1" t="s">
        <v>74</v>
      </c>
      <c r="C253" s="33">
        <f aca="true" t="shared" si="24" ref="C253:F254">C254</f>
        <v>0</v>
      </c>
      <c r="D253" s="33">
        <f t="shared" si="24"/>
        <v>81940</v>
      </c>
      <c r="E253" s="33">
        <f t="shared" si="24"/>
        <v>0</v>
      </c>
      <c r="F253" s="33">
        <f t="shared" si="24"/>
        <v>0</v>
      </c>
      <c r="G253" s="28">
        <f t="shared" si="22"/>
        <v>0</v>
      </c>
      <c r="H253" s="33">
        <f t="shared" si="23"/>
        <v>81940</v>
      </c>
    </row>
    <row r="254" spans="1:8" ht="12.75">
      <c r="A254" s="23" t="s">
        <v>75</v>
      </c>
      <c r="B254" s="23" t="s">
        <v>76</v>
      </c>
      <c r="C254" s="31">
        <f t="shared" si="24"/>
        <v>0</v>
      </c>
      <c r="D254" s="31">
        <f>D255+D256</f>
        <v>81940</v>
      </c>
      <c r="E254" s="31">
        <f>E255+E256</f>
        <v>0</v>
      </c>
      <c r="F254" s="31">
        <f>F255+F256</f>
        <v>0</v>
      </c>
      <c r="G254" s="28">
        <f t="shared" si="22"/>
        <v>0</v>
      </c>
      <c r="H254" s="33">
        <f t="shared" si="23"/>
        <v>81940</v>
      </c>
    </row>
    <row r="255" spans="1:8" ht="25.5">
      <c r="A255" s="13" t="s">
        <v>120</v>
      </c>
      <c r="B255" s="3" t="s">
        <v>233</v>
      </c>
      <c r="C255" s="36">
        <v>0</v>
      </c>
      <c r="D255" s="35">
        <v>81940</v>
      </c>
      <c r="E255" s="35">
        <v>0</v>
      </c>
      <c r="F255" s="34">
        <v>0</v>
      </c>
      <c r="G255" s="27">
        <f>E255/D255*100</f>
        <v>0</v>
      </c>
      <c r="H255" s="30">
        <f>D255-E255</f>
        <v>81940</v>
      </c>
    </row>
    <row r="256" spans="1:8" ht="38.25">
      <c r="A256" s="17" t="s">
        <v>160</v>
      </c>
      <c r="B256" s="3" t="s">
        <v>342</v>
      </c>
      <c r="C256" s="36"/>
      <c r="D256" s="35">
        <v>0</v>
      </c>
      <c r="E256" s="35">
        <v>0</v>
      </c>
      <c r="F256" s="35">
        <v>0</v>
      </c>
      <c r="G256" s="27"/>
      <c r="H256" s="30"/>
    </row>
    <row r="257" spans="1:8" ht="12.75">
      <c r="A257" s="1" t="s">
        <v>77</v>
      </c>
      <c r="B257" s="1" t="s">
        <v>78</v>
      </c>
      <c r="C257" s="33">
        <f>C258+C260+C261+C259+C262+C263+C265+C264</f>
        <v>36431100</v>
      </c>
      <c r="D257" s="33">
        <f>D258+D260+D261+D259+D262+D263+D265+D264</f>
        <v>36657274.5</v>
      </c>
      <c r="E257" s="33">
        <f>E258+E260+E261+E259+E262+E263+E265+E264</f>
        <v>18068108.35</v>
      </c>
      <c r="F257" s="33">
        <f>F258+F260+F261+F259+F262+F263+F264+F265</f>
        <v>18010071.16</v>
      </c>
      <c r="G257" s="28">
        <f t="shared" si="22"/>
        <v>49.2892845866105</v>
      </c>
      <c r="H257" s="33">
        <f t="shared" si="23"/>
        <v>18589166.15</v>
      </c>
    </row>
    <row r="258" spans="1:8" ht="12.75">
      <c r="A258" s="17" t="s">
        <v>234</v>
      </c>
      <c r="B258" s="3" t="s">
        <v>246</v>
      </c>
      <c r="C258" s="35">
        <f>C267</f>
        <v>1107500</v>
      </c>
      <c r="D258" s="35">
        <f>D267</f>
        <v>1107674.5</v>
      </c>
      <c r="E258" s="35">
        <f>E267</f>
        <v>478287.96</v>
      </c>
      <c r="F258" s="35">
        <f>F267</f>
        <v>553801.54</v>
      </c>
      <c r="G258" s="27">
        <f t="shared" si="22"/>
        <v>43.17946833659166</v>
      </c>
      <c r="H258" s="30">
        <f t="shared" si="23"/>
        <v>629386.54</v>
      </c>
    </row>
    <row r="259" spans="1:8" ht="25.5">
      <c r="A259" s="17" t="s">
        <v>240</v>
      </c>
      <c r="B259" s="3" t="s">
        <v>247</v>
      </c>
      <c r="C259" s="35">
        <f>C275</f>
        <v>11051124</v>
      </c>
      <c r="D259" s="35">
        <f>D275</f>
        <v>11051124</v>
      </c>
      <c r="E259" s="35">
        <f>E275</f>
        <v>5268989.22</v>
      </c>
      <c r="F259" s="35">
        <f>F275</f>
        <v>5343730.36</v>
      </c>
      <c r="G259" s="27">
        <f>E259/D259*100</f>
        <v>47.67831055013046</v>
      </c>
      <c r="H259" s="30">
        <f>D259-E259</f>
        <v>5782134.78</v>
      </c>
    </row>
    <row r="260" spans="1:8" ht="38.25">
      <c r="A260" s="17" t="s">
        <v>236</v>
      </c>
      <c r="B260" s="3" t="s">
        <v>248</v>
      </c>
      <c r="C260" s="35">
        <f aca="true" t="shared" si="25" ref="C260:F261">C269</f>
        <v>950000</v>
      </c>
      <c r="D260" s="35">
        <f t="shared" si="25"/>
        <v>950000</v>
      </c>
      <c r="E260" s="35">
        <f t="shared" si="25"/>
        <v>201143.52</v>
      </c>
      <c r="F260" s="35">
        <f t="shared" si="25"/>
        <v>300616</v>
      </c>
      <c r="G260" s="27">
        <f t="shared" si="22"/>
        <v>21.173002105263155</v>
      </c>
      <c r="H260" s="30">
        <f t="shared" si="23"/>
        <v>748856.48</v>
      </c>
    </row>
    <row r="261" spans="1:8" ht="12.75">
      <c r="A261" s="3" t="s">
        <v>238</v>
      </c>
      <c r="B261" s="3" t="s">
        <v>249</v>
      </c>
      <c r="C261" s="35">
        <f t="shared" si="25"/>
        <v>10088700</v>
      </c>
      <c r="D261" s="35">
        <f t="shared" si="25"/>
        <v>10134700</v>
      </c>
      <c r="E261" s="35">
        <f t="shared" si="25"/>
        <v>4643600</v>
      </c>
      <c r="F261" s="35">
        <f>F270</f>
        <v>4892400</v>
      </c>
      <c r="G261" s="27">
        <f t="shared" si="22"/>
        <v>45.81882048802628</v>
      </c>
      <c r="H261" s="30">
        <f t="shared" si="23"/>
        <v>5491100</v>
      </c>
    </row>
    <row r="262" spans="1:8" ht="25.5">
      <c r="A262" s="17" t="s">
        <v>242</v>
      </c>
      <c r="B262" s="3" t="s">
        <v>250</v>
      </c>
      <c r="C262" s="35">
        <f aca="true" t="shared" si="26" ref="C262:E263">C276</f>
        <v>1411800</v>
      </c>
      <c r="D262" s="35">
        <f>D276+D271</f>
        <v>1591800</v>
      </c>
      <c r="E262" s="35">
        <f t="shared" si="26"/>
        <v>1355088</v>
      </c>
      <c r="F262" s="35">
        <f>F276</f>
        <v>1383857.3</v>
      </c>
      <c r="G262" s="27">
        <f t="shared" si="22"/>
        <v>85.12928759894459</v>
      </c>
      <c r="H262" s="30">
        <f t="shared" si="23"/>
        <v>236712</v>
      </c>
    </row>
    <row r="263" spans="1:8" ht="12.75">
      <c r="A263" s="3" t="s">
        <v>244</v>
      </c>
      <c r="B263" s="3" t="s">
        <v>251</v>
      </c>
      <c r="C263" s="35">
        <f t="shared" si="26"/>
        <v>3797376</v>
      </c>
      <c r="D263" s="35">
        <f t="shared" si="26"/>
        <v>3797376</v>
      </c>
      <c r="E263" s="35">
        <f t="shared" si="26"/>
        <v>1620099.65</v>
      </c>
      <c r="F263" s="35">
        <f>F277</f>
        <v>1750865.96</v>
      </c>
      <c r="G263" s="27">
        <f t="shared" si="22"/>
        <v>42.66366169691913</v>
      </c>
      <c r="H263" s="30">
        <f t="shared" si="23"/>
        <v>2177276.35</v>
      </c>
    </row>
    <row r="264" spans="1:8" ht="12.75">
      <c r="A264" s="5" t="s">
        <v>149</v>
      </c>
      <c r="B264" s="3" t="s">
        <v>362</v>
      </c>
      <c r="C264" s="34">
        <f aca="true" t="shared" si="27" ref="C264:E265">C272</f>
        <v>7924600</v>
      </c>
      <c r="D264" s="34">
        <f t="shared" si="27"/>
        <v>7924600</v>
      </c>
      <c r="E264" s="34">
        <f t="shared" si="27"/>
        <v>4400900</v>
      </c>
      <c r="F264" s="35">
        <f>F272</f>
        <v>3784800</v>
      </c>
      <c r="G264" s="27"/>
      <c r="H264" s="30"/>
    </row>
    <row r="265" spans="1:8" ht="12.75">
      <c r="A265" s="3" t="s">
        <v>357</v>
      </c>
      <c r="B265" s="3" t="s">
        <v>358</v>
      </c>
      <c r="C265" s="34">
        <f t="shared" si="27"/>
        <v>100000</v>
      </c>
      <c r="D265" s="34">
        <f t="shared" si="27"/>
        <v>100000</v>
      </c>
      <c r="E265" s="34">
        <f t="shared" si="27"/>
        <v>100000</v>
      </c>
      <c r="F265" s="35">
        <f>F273</f>
        <v>0</v>
      </c>
      <c r="G265" s="27"/>
      <c r="H265" s="30"/>
    </row>
    <row r="266" spans="1:8" ht="12.75">
      <c r="A266" s="23" t="s">
        <v>79</v>
      </c>
      <c r="B266" s="23" t="s">
        <v>80</v>
      </c>
      <c r="C266" s="31">
        <f>C267</f>
        <v>1107500</v>
      </c>
      <c r="D266" s="31">
        <f>D267</f>
        <v>1107674.5</v>
      </c>
      <c r="E266" s="31">
        <f>E267</f>
        <v>478287.96</v>
      </c>
      <c r="F266" s="31">
        <f>F267</f>
        <v>553801.54</v>
      </c>
      <c r="G266" s="28">
        <f t="shared" si="22"/>
        <v>43.17946833659166</v>
      </c>
      <c r="H266" s="33">
        <f t="shared" si="23"/>
        <v>629386.54</v>
      </c>
    </row>
    <row r="267" spans="1:8" ht="12.75">
      <c r="A267" s="17" t="s">
        <v>234</v>
      </c>
      <c r="B267" s="3" t="s">
        <v>235</v>
      </c>
      <c r="C267" s="3">
        <v>1107500</v>
      </c>
      <c r="D267" s="34">
        <v>1107674.5</v>
      </c>
      <c r="E267" s="34">
        <v>478287.96</v>
      </c>
      <c r="F267" s="34">
        <v>553801.54</v>
      </c>
      <c r="G267" s="27">
        <f t="shared" si="22"/>
        <v>43.17946833659166</v>
      </c>
      <c r="H267" s="30">
        <f t="shared" si="23"/>
        <v>629386.54</v>
      </c>
    </row>
    <row r="268" spans="1:8" ht="12.75">
      <c r="A268" s="23" t="s">
        <v>81</v>
      </c>
      <c r="B268" s="23" t="s">
        <v>82</v>
      </c>
      <c r="C268" s="31">
        <f>C270+C269</f>
        <v>11038700</v>
      </c>
      <c r="D268" s="31">
        <f>D270+D269+D273+D272+D271</f>
        <v>19109300</v>
      </c>
      <c r="E268" s="31">
        <f>E270+E269+E273</f>
        <v>4944743.52</v>
      </c>
      <c r="F268" s="31">
        <f>F270+F269+F272+F273</f>
        <v>8977816</v>
      </c>
      <c r="G268" s="28">
        <f t="shared" si="22"/>
        <v>25.876110166254122</v>
      </c>
      <c r="H268" s="33">
        <f t="shared" si="23"/>
        <v>14164556.48</v>
      </c>
    </row>
    <row r="269" spans="1:8" ht="38.25">
      <c r="A269" s="17" t="s">
        <v>236</v>
      </c>
      <c r="B269" s="3" t="s">
        <v>237</v>
      </c>
      <c r="C269" s="35">
        <v>950000</v>
      </c>
      <c r="D269" s="35">
        <v>950000</v>
      </c>
      <c r="E269" s="35">
        <v>201143.52</v>
      </c>
      <c r="F269" s="35">
        <v>300616</v>
      </c>
      <c r="G269" s="27">
        <f>E269/D269*100</f>
        <v>21.173002105263155</v>
      </c>
      <c r="H269" s="30">
        <f>D269-E269</f>
        <v>748856.48</v>
      </c>
    </row>
    <row r="270" spans="1:8" ht="12.75">
      <c r="A270" s="3" t="s">
        <v>238</v>
      </c>
      <c r="B270" s="3" t="s">
        <v>239</v>
      </c>
      <c r="C270" s="3">
        <v>10088700</v>
      </c>
      <c r="D270" s="34">
        <v>10134700</v>
      </c>
      <c r="E270" s="34">
        <v>4643600</v>
      </c>
      <c r="F270" s="34">
        <v>4892400</v>
      </c>
      <c r="G270" s="27">
        <f t="shared" si="22"/>
        <v>45.81882048802628</v>
      </c>
      <c r="H270" s="30">
        <f t="shared" si="23"/>
        <v>5491100</v>
      </c>
    </row>
    <row r="271" spans="1:8" ht="25.5">
      <c r="A271" s="17" t="s">
        <v>242</v>
      </c>
      <c r="B271" s="3" t="s">
        <v>406</v>
      </c>
      <c r="C271" s="3"/>
      <c r="D271" s="34"/>
      <c r="E271" s="34">
        <v>0</v>
      </c>
      <c r="F271" s="34"/>
      <c r="G271" s="27"/>
      <c r="H271" s="30"/>
    </row>
    <row r="272" spans="1:8" ht="12.75">
      <c r="A272" s="5" t="s">
        <v>149</v>
      </c>
      <c r="B272" s="3" t="s">
        <v>361</v>
      </c>
      <c r="C272" s="3">
        <v>7924600</v>
      </c>
      <c r="D272" s="34">
        <v>7924600</v>
      </c>
      <c r="E272" s="34">
        <v>4400900</v>
      </c>
      <c r="F272" s="34">
        <v>3784800</v>
      </c>
      <c r="G272" s="27">
        <f t="shared" si="22"/>
        <v>55.53466421018095</v>
      </c>
      <c r="H272" s="30">
        <f t="shared" si="23"/>
        <v>3523700</v>
      </c>
    </row>
    <row r="273" spans="1:8" ht="12.75">
      <c r="A273" s="3" t="s">
        <v>357</v>
      </c>
      <c r="B273" s="3" t="s">
        <v>405</v>
      </c>
      <c r="C273" s="3">
        <v>100000</v>
      </c>
      <c r="D273" s="34">
        <v>100000</v>
      </c>
      <c r="E273" s="34">
        <v>100000</v>
      </c>
      <c r="F273" s="34">
        <v>0</v>
      </c>
      <c r="G273" s="27">
        <f t="shared" si="22"/>
        <v>100</v>
      </c>
      <c r="H273" s="30">
        <f t="shared" si="23"/>
        <v>0</v>
      </c>
    </row>
    <row r="274" spans="1:8" ht="12.75">
      <c r="A274" s="23" t="s">
        <v>83</v>
      </c>
      <c r="B274" s="23" t="s">
        <v>84</v>
      </c>
      <c r="C274" s="31">
        <f>C275+C276+C277</f>
        <v>16260300</v>
      </c>
      <c r="D274" s="31">
        <f>D275+D276+D277</f>
        <v>16440300</v>
      </c>
      <c r="E274" s="31">
        <f>E275+E276+E277</f>
        <v>8244176.869999999</v>
      </c>
      <c r="F274" s="31">
        <f>F275+F276+F277</f>
        <v>8478453.620000001</v>
      </c>
      <c r="G274" s="28">
        <f t="shared" si="22"/>
        <v>50.14614617738119</v>
      </c>
      <c r="H274" s="33">
        <f t="shared" si="23"/>
        <v>8196123.130000001</v>
      </c>
    </row>
    <row r="275" spans="1:8" ht="25.5">
      <c r="A275" s="17" t="s">
        <v>240</v>
      </c>
      <c r="B275" s="3" t="s">
        <v>241</v>
      </c>
      <c r="C275" s="34">
        <v>11051124</v>
      </c>
      <c r="D275" s="34">
        <v>11051124</v>
      </c>
      <c r="E275" s="34">
        <v>5268989.22</v>
      </c>
      <c r="F275" s="34">
        <v>5343730.36</v>
      </c>
      <c r="G275" s="27">
        <f t="shared" si="22"/>
        <v>47.67831055013046</v>
      </c>
      <c r="H275" s="30">
        <f t="shared" si="23"/>
        <v>5782134.78</v>
      </c>
    </row>
    <row r="276" spans="1:8" ht="25.5">
      <c r="A276" s="17" t="s">
        <v>242</v>
      </c>
      <c r="B276" s="3" t="s">
        <v>243</v>
      </c>
      <c r="C276" s="34">
        <v>1411800</v>
      </c>
      <c r="D276" s="34">
        <v>1591800</v>
      </c>
      <c r="E276" s="34">
        <v>1355088</v>
      </c>
      <c r="F276" s="34">
        <v>1383857.3</v>
      </c>
      <c r="G276" s="27">
        <f t="shared" si="22"/>
        <v>85.12928759894459</v>
      </c>
      <c r="H276" s="30">
        <f t="shared" si="23"/>
        <v>236712</v>
      </c>
    </row>
    <row r="277" spans="1:8" ht="12.75">
      <c r="A277" s="3" t="s">
        <v>244</v>
      </c>
      <c r="B277" s="3" t="s">
        <v>245</v>
      </c>
      <c r="C277" s="3">
        <v>3797376</v>
      </c>
      <c r="D277" s="34">
        <v>3797376</v>
      </c>
      <c r="E277" s="34">
        <v>1620099.65</v>
      </c>
      <c r="F277" s="34">
        <v>1750865.96</v>
      </c>
      <c r="G277" s="27">
        <f t="shared" si="22"/>
        <v>42.66366169691913</v>
      </c>
      <c r="H277" s="30">
        <f t="shared" si="23"/>
        <v>2177276.35</v>
      </c>
    </row>
    <row r="278" spans="1:8" ht="12.75">
      <c r="A278" s="1" t="s">
        <v>85</v>
      </c>
      <c r="B278" s="1" t="s">
        <v>86</v>
      </c>
      <c r="C278" s="33">
        <f>C279+C284+C287+C280+C281+C283+C285+C282</f>
        <v>8369600</v>
      </c>
      <c r="D278" s="33">
        <f>D279+D284+D287+D280+D281+D283+D285+D282+D288+D286</f>
        <v>10793720</v>
      </c>
      <c r="E278" s="33">
        <f>E279+E284+E287+E280+E281+E283+E285+E282+E288+E286</f>
        <v>5286173.74</v>
      </c>
      <c r="F278" s="33">
        <f>F279+F284+F287+F280+F281+F283+F285+F282</f>
        <v>3663979.5300000003</v>
      </c>
      <c r="G278" s="28">
        <f t="shared" si="22"/>
        <v>48.97453093094874</v>
      </c>
      <c r="H278" s="33">
        <f t="shared" si="23"/>
        <v>5507546.26</v>
      </c>
    </row>
    <row r="279" spans="1:8" ht="12.75">
      <c r="A279" s="3" t="s">
        <v>113</v>
      </c>
      <c r="B279" s="3" t="s">
        <v>275</v>
      </c>
      <c r="C279" s="35">
        <f>C296</f>
        <v>746000</v>
      </c>
      <c r="D279" s="35">
        <f aca="true" t="shared" si="28" ref="D279:E281">D296</f>
        <v>746000</v>
      </c>
      <c r="E279" s="35">
        <f t="shared" si="28"/>
        <v>316813.44</v>
      </c>
      <c r="F279" s="35">
        <f>F296</f>
        <v>371876.12</v>
      </c>
      <c r="G279" s="27">
        <f t="shared" si="22"/>
        <v>42.46828954423593</v>
      </c>
      <c r="H279" s="30">
        <f t="shared" si="23"/>
        <v>429186.56</v>
      </c>
    </row>
    <row r="280" spans="1:8" ht="38.25">
      <c r="A280" s="17" t="s">
        <v>216</v>
      </c>
      <c r="B280" s="3" t="s">
        <v>276</v>
      </c>
      <c r="C280" s="35">
        <f>C297</f>
        <v>0</v>
      </c>
      <c r="D280" s="35">
        <f t="shared" si="28"/>
        <v>0</v>
      </c>
      <c r="E280" s="35">
        <f t="shared" si="28"/>
        <v>0</v>
      </c>
      <c r="F280" s="35">
        <f>F297</f>
        <v>0</v>
      </c>
      <c r="G280" s="27" t="e">
        <f t="shared" si="22"/>
        <v>#DIV/0!</v>
      </c>
      <c r="H280" s="30">
        <f t="shared" si="23"/>
        <v>0</v>
      </c>
    </row>
    <row r="281" spans="1:8" ht="12.75">
      <c r="A281" s="3" t="s">
        <v>115</v>
      </c>
      <c r="B281" s="3" t="s">
        <v>277</v>
      </c>
      <c r="C281" s="35">
        <f>C298</f>
        <v>186100</v>
      </c>
      <c r="D281" s="35">
        <f t="shared" si="28"/>
        <v>126100</v>
      </c>
      <c r="E281" s="35">
        <f t="shared" si="28"/>
        <v>66235.03</v>
      </c>
      <c r="F281" s="35">
        <f>F298</f>
        <v>92797.77</v>
      </c>
      <c r="G281" s="27">
        <f t="shared" si="22"/>
        <v>52.525796986518635</v>
      </c>
      <c r="H281" s="30">
        <f t="shared" si="23"/>
        <v>59864.97</v>
      </c>
    </row>
    <row r="282" spans="1:8" ht="25.5">
      <c r="A282" s="13" t="s">
        <v>118</v>
      </c>
      <c r="B282" s="3" t="s">
        <v>368</v>
      </c>
      <c r="C282" s="35">
        <f>C299</f>
        <v>20000</v>
      </c>
      <c r="D282" s="35">
        <f>D299</f>
        <v>20000</v>
      </c>
      <c r="E282" s="35">
        <f>E299</f>
        <v>5579.26</v>
      </c>
      <c r="F282" s="35">
        <f>F299</f>
        <v>8099.83</v>
      </c>
      <c r="G282" s="27"/>
      <c r="H282" s="30"/>
    </row>
    <row r="283" spans="1:8" ht="25.5">
      <c r="A283" s="13" t="s">
        <v>120</v>
      </c>
      <c r="B283" s="3" t="s">
        <v>278</v>
      </c>
      <c r="C283" s="35">
        <f>C290+C294+C300</f>
        <v>263300</v>
      </c>
      <c r="D283" s="35">
        <f>D290+D294+D300</f>
        <v>1056273</v>
      </c>
      <c r="E283" s="35">
        <f>E290+E294+E300</f>
        <v>878852.7999999999</v>
      </c>
      <c r="F283" s="35">
        <f>F290+F294+F300</f>
        <v>524660.15</v>
      </c>
      <c r="G283" s="27">
        <f t="shared" si="22"/>
        <v>83.20318705486176</v>
      </c>
      <c r="H283" s="30">
        <f t="shared" si="23"/>
        <v>177420.20000000007</v>
      </c>
    </row>
    <row r="284" spans="1:8" ht="51">
      <c r="A284" s="17" t="s">
        <v>154</v>
      </c>
      <c r="B284" s="3" t="s">
        <v>279</v>
      </c>
      <c r="C284" s="35">
        <f>C291</f>
        <v>7100000</v>
      </c>
      <c r="D284" s="35">
        <f aca="true" t="shared" si="29" ref="D284:F285">D291</f>
        <v>8785913</v>
      </c>
      <c r="E284" s="35">
        <f t="shared" si="29"/>
        <v>3964148.68</v>
      </c>
      <c r="F284" s="35">
        <f t="shared" si="29"/>
        <v>2666545.66</v>
      </c>
      <c r="G284" s="27">
        <f t="shared" si="22"/>
        <v>45.119370974877626</v>
      </c>
      <c r="H284" s="30">
        <f t="shared" si="23"/>
        <v>4821764.32</v>
      </c>
    </row>
    <row r="285" spans="1:8" ht="12.75">
      <c r="A285" s="17" t="s">
        <v>156</v>
      </c>
      <c r="B285" s="3" t="s">
        <v>344</v>
      </c>
      <c r="C285" s="35">
        <f>C292</f>
        <v>50000</v>
      </c>
      <c r="D285" s="35">
        <f t="shared" si="29"/>
        <v>50000</v>
      </c>
      <c r="E285" s="35">
        <f t="shared" si="29"/>
        <v>49999.98</v>
      </c>
      <c r="F285" s="35">
        <f t="shared" si="29"/>
        <v>0</v>
      </c>
      <c r="G285" s="27"/>
      <c r="H285" s="30"/>
    </row>
    <row r="286" spans="1:8" ht="25.5">
      <c r="A286" s="13" t="s">
        <v>418</v>
      </c>
      <c r="B286" s="3" t="s">
        <v>435</v>
      </c>
      <c r="C286" s="35"/>
      <c r="D286" s="35">
        <f aca="true" t="shared" si="30" ref="D286:E288">D301</f>
        <v>2234</v>
      </c>
      <c r="E286" s="35">
        <f t="shared" si="30"/>
        <v>774</v>
      </c>
      <c r="F286" s="35"/>
      <c r="G286" s="27"/>
      <c r="H286" s="30"/>
    </row>
    <row r="287" spans="1:8" ht="12.75">
      <c r="A287" s="3" t="s">
        <v>124</v>
      </c>
      <c r="B287" s="3" t="s">
        <v>280</v>
      </c>
      <c r="C287" s="35">
        <f>C303</f>
        <v>4200</v>
      </c>
      <c r="D287" s="35">
        <f t="shared" si="30"/>
        <v>3000</v>
      </c>
      <c r="E287" s="35">
        <f t="shared" si="30"/>
        <v>0</v>
      </c>
      <c r="F287" s="35">
        <f>F303</f>
        <v>0</v>
      </c>
      <c r="G287" s="27">
        <f t="shared" si="22"/>
        <v>0</v>
      </c>
      <c r="H287" s="30">
        <f t="shared" si="23"/>
        <v>3000</v>
      </c>
    </row>
    <row r="288" spans="1:8" ht="12.75">
      <c r="A288" s="3" t="s">
        <v>331</v>
      </c>
      <c r="B288" s="3" t="s">
        <v>375</v>
      </c>
      <c r="C288" s="35"/>
      <c r="D288" s="35">
        <f t="shared" si="30"/>
        <v>4200</v>
      </c>
      <c r="E288" s="35">
        <f t="shared" si="30"/>
        <v>3770.55</v>
      </c>
      <c r="F288" s="35"/>
      <c r="G288" s="27"/>
      <c r="H288" s="30"/>
    </row>
    <row r="289" spans="1:8" ht="12.75">
      <c r="A289" s="23" t="s">
        <v>87</v>
      </c>
      <c r="B289" s="23" t="s">
        <v>88</v>
      </c>
      <c r="C289" s="31">
        <f>C290+C291</f>
        <v>7200000</v>
      </c>
      <c r="D289" s="31">
        <f>D290+D291+D292</f>
        <v>9658673</v>
      </c>
      <c r="E289" s="31">
        <f>E290+E291+E292</f>
        <v>4744618.620000001</v>
      </c>
      <c r="F289" s="31">
        <f>F290+F291+F292</f>
        <v>2932194.62</v>
      </c>
      <c r="G289" s="28">
        <f t="shared" si="22"/>
        <v>49.122882822516104</v>
      </c>
      <c r="H289" s="33">
        <f t="shared" si="23"/>
        <v>4914054.379999999</v>
      </c>
    </row>
    <row r="290" spans="1:8" ht="25.5">
      <c r="A290" s="13" t="s">
        <v>120</v>
      </c>
      <c r="B290" s="3" t="s">
        <v>252</v>
      </c>
      <c r="C290" s="3">
        <v>100000</v>
      </c>
      <c r="D290" s="34">
        <v>822760</v>
      </c>
      <c r="E290" s="34">
        <v>730469.96</v>
      </c>
      <c r="F290" s="34">
        <v>265648.96</v>
      </c>
      <c r="G290" s="27">
        <f t="shared" si="22"/>
        <v>88.78287228353346</v>
      </c>
      <c r="H290" s="30">
        <f t="shared" si="23"/>
        <v>92290.04000000004</v>
      </c>
    </row>
    <row r="291" spans="1:8" ht="51">
      <c r="A291" s="17" t="s">
        <v>154</v>
      </c>
      <c r="B291" s="3" t="s">
        <v>253</v>
      </c>
      <c r="C291" s="3">
        <v>7100000</v>
      </c>
      <c r="D291" s="34">
        <v>8785913</v>
      </c>
      <c r="E291" s="34">
        <v>3964148.68</v>
      </c>
      <c r="F291" s="34">
        <v>2666545.66</v>
      </c>
      <c r="G291" s="27">
        <f t="shared" si="22"/>
        <v>45.119370974877626</v>
      </c>
      <c r="H291" s="30">
        <f t="shared" si="23"/>
        <v>4821764.32</v>
      </c>
    </row>
    <row r="292" spans="1:8" ht="12.75">
      <c r="A292" s="17" t="s">
        <v>156</v>
      </c>
      <c r="B292" s="3" t="s">
        <v>343</v>
      </c>
      <c r="C292" s="3">
        <v>50000</v>
      </c>
      <c r="D292" s="34">
        <v>50000</v>
      </c>
      <c r="E292" s="34">
        <v>49999.98</v>
      </c>
      <c r="F292" s="34">
        <v>0</v>
      </c>
      <c r="G292" s="27"/>
      <c r="H292" s="30"/>
    </row>
    <row r="293" spans="1:8" ht="12.75">
      <c r="A293" s="23" t="s">
        <v>89</v>
      </c>
      <c r="B293" s="23" t="s">
        <v>90</v>
      </c>
      <c r="C293" s="31">
        <f>C294</f>
        <v>120000</v>
      </c>
      <c r="D293" s="31">
        <f>D294</f>
        <v>120000</v>
      </c>
      <c r="E293" s="31">
        <f>E294</f>
        <v>97031.5</v>
      </c>
      <c r="F293" s="31">
        <f>F294</f>
        <v>138874.75</v>
      </c>
      <c r="G293" s="28">
        <f t="shared" si="22"/>
        <v>80.85958333333333</v>
      </c>
      <c r="H293" s="33">
        <f t="shared" si="23"/>
        <v>22968.5</v>
      </c>
    </row>
    <row r="294" spans="1:8" ht="25.5">
      <c r="A294" s="13" t="s">
        <v>120</v>
      </c>
      <c r="B294" s="3" t="s">
        <v>254</v>
      </c>
      <c r="C294" s="3">
        <v>120000</v>
      </c>
      <c r="D294" s="34">
        <v>120000</v>
      </c>
      <c r="E294" s="34">
        <v>97031.5</v>
      </c>
      <c r="F294" s="34">
        <v>138874.75</v>
      </c>
      <c r="G294" s="27">
        <f>E294/D294*100</f>
        <v>80.85958333333333</v>
      </c>
      <c r="H294" s="30">
        <f>D294-E294</f>
        <v>22968.5</v>
      </c>
    </row>
    <row r="295" spans="1:8" ht="25.5">
      <c r="A295" s="24" t="s">
        <v>91</v>
      </c>
      <c r="B295" s="23" t="s">
        <v>92</v>
      </c>
      <c r="C295" s="31">
        <f>C296+C303+C297+C298+C300+C299</f>
        <v>999600</v>
      </c>
      <c r="D295" s="31">
        <f>D296+D303+D297+D298+D300+D299+D301+D302</f>
        <v>1015047</v>
      </c>
      <c r="E295" s="31">
        <f>E296+E303+E297+E298+E300+E299+E301+E302</f>
        <v>444523.62</v>
      </c>
      <c r="F295" s="31">
        <f>F296+F303+F297+F298+F300+F299</f>
        <v>592910.16</v>
      </c>
      <c r="G295" s="28">
        <f t="shared" si="22"/>
        <v>43.79340267002414</v>
      </c>
      <c r="H295" s="33">
        <f t="shared" si="23"/>
        <v>570523.38</v>
      </c>
    </row>
    <row r="296" spans="1:8" ht="12.75">
      <c r="A296" s="3" t="s">
        <v>113</v>
      </c>
      <c r="B296" s="3" t="s">
        <v>255</v>
      </c>
      <c r="C296" s="34">
        <v>746000</v>
      </c>
      <c r="D296" s="34">
        <v>746000</v>
      </c>
      <c r="E296" s="34">
        <v>316813.44</v>
      </c>
      <c r="F296" s="34">
        <v>371876.12</v>
      </c>
      <c r="G296" s="27">
        <f t="shared" si="22"/>
        <v>42.46828954423593</v>
      </c>
      <c r="H296" s="30">
        <f t="shared" si="23"/>
        <v>429186.56</v>
      </c>
    </row>
    <row r="297" spans="1:8" ht="38.25">
      <c r="A297" s="17" t="s">
        <v>216</v>
      </c>
      <c r="B297" s="3" t="s">
        <v>256</v>
      </c>
      <c r="C297" s="34">
        <v>0</v>
      </c>
      <c r="D297" s="34">
        <v>0</v>
      </c>
      <c r="E297" s="34">
        <v>0</v>
      </c>
      <c r="F297" s="34">
        <v>0</v>
      </c>
      <c r="G297" s="27" t="e">
        <f t="shared" si="22"/>
        <v>#DIV/0!</v>
      </c>
      <c r="H297" s="30">
        <f t="shared" si="23"/>
        <v>0</v>
      </c>
    </row>
    <row r="298" spans="1:8" ht="12.75">
      <c r="A298" s="3" t="s">
        <v>115</v>
      </c>
      <c r="B298" s="3" t="s">
        <v>257</v>
      </c>
      <c r="C298" s="34">
        <v>186100</v>
      </c>
      <c r="D298" s="34">
        <v>126100</v>
      </c>
      <c r="E298" s="34">
        <v>66235.03</v>
      </c>
      <c r="F298" s="34">
        <v>92797.77</v>
      </c>
      <c r="G298" s="27">
        <f t="shared" si="22"/>
        <v>52.525796986518635</v>
      </c>
      <c r="H298" s="30">
        <f t="shared" si="23"/>
        <v>59864.97</v>
      </c>
    </row>
    <row r="299" spans="1:8" ht="25.5">
      <c r="A299" s="13" t="s">
        <v>118</v>
      </c>
      <c r="B299" s="3" t="s">
        <v>367</v>
      </c>
      <c r="C299" s="34">
        <v>20000</v>
      </c>
      <c r="D299" s="34">
        <v>20000</v>
      </c>
      <c r="E299" s="34">
        <v>5579.26</v>
      </c>
      <c r="F299" s="34">
        <v>8099.83</v>
      </c>
      <c r="G299" s="27">
        <f t="shared" si="22"/>
        <v>27.8963</v>
      </c>
      <c r="H299" s="30">
        <f t="shared" si="23"/>
        <v>14420.74</v>
      </c>
    </row>
    <row r="300" spans="1:8" ht="25.5">
      <c r="A300" s="13" t="s">
        <v>120</v>
      </c>
      <c r="B300" s="3" t="s">
        <v>258</v>
      </c>
      <c r="C300" s="34">
        <v>43300</v>
      </c>
      <c r="D300" s="34">
        <v>113513</v>
      </c>
      <c r="E300" s="34">
        <v>51351.34</v>
      </c>
      <c r="F300" s="34">
        <v>120136.44</v>
      </c>
      <c r="G300" s="27">
        <f t="shared" si="22"/>
        <v>45.23828988750187</v>
      </c>
      <c r="H300" s="30">
        <f t="shared" si="23"/>
        <v>62161.66</v>
      </c>
    </row>
    <row r="301" spans="1:8" ht="25.5">
      <c r="A301" s="13" t="s">
        <v>418</v>
      </c>
      <c r="B301" s="3" t="s">
        <v>434</v>
      </c>
      <c r="C301" s="34"/>
      <c r="D301" s="34">
        <v>2234</v>
      </c>
      <c r="E301" s="34">
        <v>774</v>
      </c>
      <c r="F301" s="34"/>
      <c r="G301" s="27">
        <f t="shared" si="22"/>
        <v>34.64637421665174</v>
      </c>
      <c r="H301" s="30">
        <f t="shared" si="23"/>
        <v>1460</v>
      </c>
    </row>
    <row r="302" spans="1:8" ht="12.75">
      <c r="A302" s="3" t="s">
        <v>124</v>
      </c>
      <c r="B302" s="3" t="s">
        <v>259</v>
      </c>
      <c r="C302" s="34"/>
      <c r="D302" s="34">
        <v>3000</v>
      </c>
      <c r="E302" s="34"/>
      <c r="F302" s="34"/>
      <c r="G302" s="27"/>
      <c r="H302" s="30"/>
    </row>
    <row r="303" spans="1:8" ht="12.75">
      <c r="A303" s="3" t="s">
        <v>331</v>
      </c>
      <c r="B303" s="3" t="s">
        <v>374</v>
      </c>
      <c r="C303" s="34">
        <v>4200</v>
      </c>
      <c r="D303" s="34">
        <v>4200</v>
      </c>
      <c r="E303" s="34">
        <v>3770.55</v>
      </c>
      <c r="F303" s="34">
        <v>0</v>
      </c>
      <c r="G303" s="27">
        <f t="shared" si="22"/>
        <v>89.775</v>
      </c>
      <c r="H303" s="30">
        <f t="shared" si="23"/>
        <v>429.4499999999998</v>
      </c>
    </row>
    <row r="304" spans="1:8" ht="12.75">
      <c r="A304" s="1" t="s">
        <v>93</v>
      </c>
      <c r="B304" s="1" t="s">
        <v>94</v>
      </c>
      <c r="C304" s="33">
        <f aca="true" t="shared" si="31" ref="C304:F305">C305</f>
        <v>200000</v>
      </c>
      <c r="D304" s="33">
        <f>D305</f>
        <v>200000</v>
      </c>
      <c r="E304" s="33">
        <f>E305</f>
        <v>100000</v>
      </c>
      <c r="F304" s="33">
        <f t="shared" si="31"/>
        <v>0</v>
      </c>
      <c r="G304" s="28">
        <f t="shared" si="22"/>
        <v>50</v>
      </c>
      <c r="H304" s="33">
        <f t="shared" si="23"/>
        <v>100000</v>
      </c>
    </row>
    <row r="305" spans="1:8" ht="12.75">
      <c r="A305" s="23" t="s">
        <v>95</v>
      </c>
      <c r="B305" s="23" t="s">
        <v>96</v>
      </c>
      <c r="C305" s="31">
        <f t="shared" si="31"/>
        <v>200000</v>
      </c>
      <c r="D305" s="33">
        <f t="shared" si="31"/>
        <v>200000</v>
      </c>
      <c r="E305" s="31">
        <f t="shared" si="31"/>
        <v>100000</v>
      </c>
      <c r="F305" s="31">
        <f t="shared" si="31"/>
        <v>0</v>
      </c>
      <c r="G305" s="28">
        <f t="shared" si="22"/>
        <v>50</v>
      </c>
      <c r="H305" s="33">
        <f t="shared" si="23"/>
        <v>100000</v>
      </c>
    </row>
    <row r="306" spans="1:8" ht="51">
      <c r="A306" s="17" t="s">
        <v>260</v>
      </c>
      <c r="B306" s="3" t="s">
        <v>261</v>
      </c>
      <c r="C306" s="3">
        <v>200000</v>
      </c>
      <c r="D306" s="34">
        <v>200000</v>
      </c>
      <c r="E306" s="34">
        <v>100000</v>
      </c>
      <c r="F306" s="34">
        <v>0</v>
      </c>
      <c r="G306" s="27">
        <f>E306/D306*100</f>
        <v>50</v>
      </c>
      <c r="H306" s="30">
        <f>D306-E306</f>
        <v>100000</v>
      </c>
    </row>
    <row r="307" spans="1:8" ht="51">
      <c r="A307" s="14" t="s">
        <v>97</v>
      </c>
      <c r="B307" s="1" t="s">
        <v>98</v>
      </c>
      <c r="C307" s="33">
        <f>C308+C311+C310</f>
        <v>36420000</v>
      </c>
      <c r="D307" s="33">
        <f>D308+D311+D310</f>
        <v>36420000</v>
      </c>
      <c r="E307" s="33">
        <f>E308+E311+E310</f>
        <v>16973000</v>
      </c>
      <c r="F307" s="33">
        <f>F308+F311+F310</f>
        <v>15448400</v>
      </c>
      <c r="G307" s="28">
        <f>E307/D307*100</f>
        <v>46.60351455244371</v>
      </c>
      <c r="H307" s="33">
        <f>D307-E307</f>
        <v>19447000</v>
      </c>
    </row>
    <row r="308" spans="1:8" ht="38.25">
      <c r="A308" s="14" t="s">
        <v>99</v>
      </c>
      <c r="B308" s="1" t="s">
        <v>100</v>
      </c>
      <c r="C308" s="33">
        <f>C309</f>
        <v>36139000</v>
      </c>
      <c r="D308" s="33">
        <f>D309</f>
        <v>36139000</v>
      </c>
      <c r="E308" s="33">
        <f>E309</f>
        <v>16973000</v>
      </c>
      <c r="F308" s="33">
        <f>F309</f>
        <v>14711000</v>
      </c>
      <c r="G308" s="28">
        <f>E308/D308*100</f>
        <v>46.965881734414346</v>
      </c>
      <c r="H308" s="33">
        <f>D308-E308</f>
        <v>19166000</v>
      </c>
    </row>
    <row r="309" spans="1:8" ht="25.5">
      <c r="A309" s="22" t="s">
        <v>262</v>
      </c>
      <c r="B309" s="3" t="s">
        <v>263</v>
      </c>
      <c r="C309" s="34">
        <v>36139000</v>
      </c>
      <c r="D309" s="34">
        <v>36139000</v>
      </c>
      <c r="E309" s="34">
        <v>16973000</v>
      </c>
      <c r="F309" s="34">
        <v>14711000</v>
      </c>
      <c r="G309" s="27">
        <f>E309/D309*100</f>
        <v>46.965881734414346</v>
      </c>
      <c r="H309" s="30">
        <f>D309-E309</f>
        <v>19166000</v>
      </c>
    </row>
    <row r="310" spans="1:8" s="4" customFormat="1" ht="12.75">
      <c r="A310" s="14" t="s">
        <v>110</v>
      </c>
      <c r="B310" s="1" t="s">
        <v>111</v>
      </c>
      <c r="C310" s="33">
        <v>281000</v>
      </c>
      <c r="D310" s="33">
        <v>281000</v>
      </c>
      <c r="E310" s="33">
        <v>0</v>
      </c>
      <c r="F310" s="33"/>
      <c r="G310" s="28"/>
      <c r="H310" s="33"/>
    </row>
    <row r="311" spans="1:8" s="4" customFormat="1" ht="12.75">
      <c r="A311" s="14" t="s">
        <v>106</v>
      </c>
      <c r="B311" s="1" t="s">
        <v>360</v>
      </c>
      <c r="C311" s="1">
        <v>0</v>
      </c>
      <c r="D311" s="33">
        <v>0</v>
      </c>
      <c r="E311" s="33">
        <v>0</v>
      </c>
      <c r="F311" s="33">
        <v>737400</v>
      </c>
      <c r="G311" s="28"/>
      <c r="H311" s="33"/>
    </row>
    <row r="312" spans="1:8" ht="12.75">
      <c r="A312" s="17" t="s">
        <v>101</v>
      </c>
      <c r="B312" s="3"/>
      <c r="C312" s="3">
        <v>0</v>
      </c>
      <c r="D312" s="3">
        <v>-1263807.84</v>
      </c>
      <c r="E312" s="11">
        <v>1632163.27</v>
      </c>
      <c r="F312" s="11">
        <v>-692504.79</v>
      </c>
      <c r="G312" s="3"/>
      <c r="H312" s="3"/>
    </row>
    <row r="313" ht="12.75">
      <c r="D313" t="s">
        <v>103</v>
      </c>
    </row>
    <row r="314" spans="1:7" ht="15">
      <c r="A314" s="37" t="s">
        <v>104</v>
      </c>
      <c r="G314" s="37" t="s">
        <v>105</v>
      </c>
    </row>
    <row r="315" ht="12.75">
      <c r="F315" t="s">
        <v>103</v>
      </c>
    </row>
    <row r="316" ht="12.75">
      <c r="A316" s="42" t="s">
        <v>417</v>
      </c>
    </row>
    <row r="317" ht="12.75">
      <c r="D317" t="s">
        <v>103</v>
      </c>
    </row>
  </sheetData>
  <sheetProtection/>
  <mergeCells count="2">
    <mergeCell ref="D1:F3"/>
    <mergeCell ref="G5:H5"/>
  </mergeCells>
  <printOptions/>
  <pageMargins left="0" right="0" top="0.7480314960629921" bottom="0.7480314960629921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райфо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User</cp:lastModifiedBy>
  <cp:lastPrinted>2018-06-08T12:41:32Z</cp:lastPrinted>
  <dcterms:created xsi:type="dcterms:W3CDTF">2005-05-20T13:40:13Z</dcterms:created>
  <dcterms:modified xsi:type="dcterms:W3CDTF">2018-07-12T06:07:55Z</dcterms:modified>
  <cp:category/>
  <cp:version/>
  <cp:contentType/>
  <cp:contentStatus/>
</cp:coreProperties>
</file>