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5850" tabRatio="618" activeTab="2"/>
  </bookViews>
  <sheets>
    <sheet name="1 января" sheetId="1" r:id="rId1"/>
    <sheet name="1 февраля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<sst xmlns="http://schemas.openxmlformats.org/spreadsheetml/2006/main" count="934" uniqueCount="284">
  <si>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</si>
  <si>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</si>
  <si>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</si>
  <si>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</si>
  <si>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</si>
  <si>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</si>
  <si>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</si>
  <si>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</si>
  <si>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</si>
  <si>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</si>
  <si>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</si>
  <si>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</si>
  <si>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</si>
  <si>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</si>
  <si>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</si>
  <si>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</si>
  <si>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</si>
  <si>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</si>
  <si>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</si>
  <si>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</si>
  <si>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</si>
  <si>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</si>
  <si>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</si>
  <si>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</si>
  <si>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</si>
  <si>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</si>
  <si>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</si>
  <si>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</si>
  <si>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</si>
  <si>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</si>
  <si>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</si>
  <si>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</si>
  <si>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</si>
  <si>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</si>
  <si>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</si>
  <si>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</si>
  <si>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</si>
  <si>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</si>
  <si>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</si>
  <si>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</si>
  <si>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</si>
  <si>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</si>
  <si>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</si>
  <si>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</si>
  <si>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</si>
  <si>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</si>
  <si>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</si>
  <si>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</si>
  <si>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</si>
  <si>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</si>
  <si>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</si>
  <si>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</si>
  <si>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</si>
  <si>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</si>
  <si>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</si>
  <si>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</si>
  <si>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</si>
  <si>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</si>
  <si>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</si>
  <si>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</si>
  <si>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</si>
  <si>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</si>
  <si>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</si>
  <si>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</si>
  <si>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</si>
  <si>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</si>
  <si>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</si>
  <si>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</si>
  <si>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</si>
  <si>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</si>
  <si>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</si>
  <si>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</si>
  <si>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</si>
  <si>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</si>
  <si>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</si>
  <si>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</si>
  <si>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</si>
  <si>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</si>
  <si>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</si>
  <si>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</si>
  <si>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</si>
  <si>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</si>
  <si>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</si>
  <si>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</si>
  <si>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</si>
  <si>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</si>
  <si>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</si>
  <si>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</si>
  <si>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</si>
  <si>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</si>
  <si>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</si>
  <si>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</si>
  <si>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</si>
  <si>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</si>
  <si>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</si>
  <si>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</si>
  <si>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</si>
  <si>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</si>
  <si>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</si>
  <si>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</si>
  <si>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</si>
  <si>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</si>
  <si>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</si>
  <si>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</si>
  <si>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</si>
  <si>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</si>
  <si>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</si>
  <si>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</si>
  <si>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</si>
  <si>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</si>
  <si>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</si>
  <si>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</si>
  <si>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</si>
  <si>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</si>
  <si>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</si>
  <si>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</si>
  <si>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</si>
  <si>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</si>
  <si>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</si>
  <si>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</si>
  <si>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</si>
  <si>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</si>
  <si>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</si>
  <si>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</si>
  <si>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</si>
  <si>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</si>
  <si>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</si>
  <si>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</si>
  <si>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</si>
  <si>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</si>
  <si>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</si>
  <si>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</si>
  <si>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</si>
  <si>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</si>
  <si>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</si>
  <si>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</si>
  <si>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</si>
  <si>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</si>
  <si>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</si>
  <si>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</si>
  <si>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</si>
  <si>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</si>
  <si>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</si>
  <si>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</si>
  <si>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</si>
  <si>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</si>
  <si>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</si>
  <si>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</si>
  <si>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</si>
  <si>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</si>
  <si>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</si>
  <si>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</si>
  <si>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</si>
  <si>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</si>
  <si>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</si>
  <si>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</si>
  <si>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</si>
  <si>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</si>
  <si>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</si>
  <si>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</si>
  <si>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</si>
  <si>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</si>
  <si>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</si>
  <si>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</si>
  <si>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</si>
  <si>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</si>
  <si>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</si>
  <si>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</si>
  <si>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</si>
  <si>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</si>
  <si>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</si>
  <si>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</si>
  <si>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</si>
  <si>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</si>
  <si>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</si>
  <si>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уточн.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</si>
  <si>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</si>
  <si>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</si>
  <si>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</si>
  <si>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</si>
  <si>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</si>
  <si>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</si>
  <si>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</si>
  <si>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</si>
  <si>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</si>
  <si>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</si>
  <si>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</si>
  <si>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</si>
  <si>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</si>
  <si>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</si>
  <si>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</si>
  <si>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</si>
  <si>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</si>
  <si>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</si>
  <si>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</si>
  <si>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</si>
  <si>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</si>
  <si>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</si>
  <si>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</si>
  <si>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</si>
  <si>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</si>
  <si>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</si>
  <si>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</si>
  <si>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</si>
  <si>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</si>
  <si>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</si>
  <si>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</si>
  <si>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</si>
  <si>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</si>
  <si>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</si>
  <si>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</si>
  <si>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</si>
  <si>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</si>
  <si>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</si>
  <si>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</si>
  <si>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</si>
  <si>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</si>
  <si>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</si>
  <si>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</si>
  <si>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</si>
  <si>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</si>
  <si>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</si>
  <si>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</si>
  <si>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</si>
  <si>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</si>
  <si>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</si>
  <si>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</si>
  <si>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</si>
  <si>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</si>
  <si>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</si>
  <si>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</si>
  <si>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</si>
  <si>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</si>
  <si>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</si>
  <si>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</si>
  <si>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</si>
  <si>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</si>
  <si>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</si>
  <si>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</si>
  <si>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</si>
  <si>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</si>
  <si>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</si>
  <si>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2014 год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</si>
  <si>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</si>
  <si>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</si>
  <si>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</si>
  <si>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</si>
  <si>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</si>
  <si>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</si>
  <si>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</si>
  <si>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Налог на доходы  по дополнительному нормативу (46,71%)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</si>
  <si>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</si>
  <si>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</si>
  <si>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</si>
  <si>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</si>
  <si>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</si>
  <si>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</si>
  <si>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</si>
  <si>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</si>
  <si>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</si>
  <si>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r>
      <t xml:space="preserve">ЗАГС </t>
    </r>
    <r>
      <rPr>
        <b/>
        <i/>
        <sz val="7.5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</si>
  <si>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7.5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</si>
  <si>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7.5"/>
        <rFont val="Times New Roman"/>
        <family val="1"/>
      </rPr>
      <t>Ф</t>
    </r>
  </si>
  <si>
    <t>на 1 января</t>
  </si>
  <si>
    <t xml:space="preserve">          на 1 января 2016 года</t>
  </si>
  <si>
    <t>год</t>
  </si>
  <si>
    <t xml:space="preserve">          на 1 февраля 2016 года</t>
  </si>
  <si>
    <t>на 1 февраля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</si>
  <si>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</si>
  <si>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</si>
  <si>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</si>
  <si>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</si>
  <si>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</si>
  <si>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</si>
  <si>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</si>
  <si>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 xml:space="preserve">          на 1 марта 2016 года</t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</si>
  <si>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</si>
  <si>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</si>
  <si>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</si>
  <si>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</si>
  <si>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</si>
  <si>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на 1 марта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</si>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</sst>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70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/>
    </xf>
    <xf numFmtId="170" fontId="8" fillId="0" borderId="2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70" fontId="7" fillId="0" borderId="22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49" fontId="7" fillId="0" borderId="21" xfId="53" applyNumberFormat="1" applyFont="1" applyBorder="1" applyAlignment="1">
      <alignment/>
      <protection/>
    </xf>
    <xf numFmtId="0" fontId="9" fillId="0" borderId="22" xfId="53" applyFont="1" applyBorder="1" applyAlignment="1">
      <alignment horizontal="distributed" wrapText="1"/>
      <protection/>
    </xf>
    <xf numFmtId="164" fontId="7" fillId="0" borderId="22" xfId="0" applyNumberFormat="1" applyFont="1" applyBorder="1" applyAlignment="1">
      <alignment/>
    </xf>
    <xf numFmtId="0" fontId="49" fillId="0" borderId="14" xfId="0" applyFont="1" applyBorder="1" applyAlignment="1">
      <alignment horizontal="distributed" vertical="distributed" wrapText="1"/>
    </xf>
    <xf numFmtId="164" fontId="7" fillId="0" borderId="18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9" fillId="0" borderId="22" xfId="53" applyFont="1" applyBorder="1" applyAlignment="1">
      <alignment horizontal="distributed" vertical="distributed" wrapText="1"/>
      <protection/>
    </xf>
    <xf numFmtId="164" fontId="7" fillId="0" borderId="0" xfId="0" applyNumberFormat="1" applyFont="1" applyBorder="1" applyAlignment="1">
      <alignment/>
    </xf>
    <xf numFmtId="49" fontId="8" fillId="0" borderId="25" xfId="53" applyNumberFormat="1" applyFont="1" applyBorder="1" applyAlignment="1">
      <alignment/>
      <protection/>
    </xf>
    <xf numFmtId="0" fontId="8" fillId="0" borderId="26" xfId="53" applyFont="1" applyBorder="1" applyAlignment="1">
      <alignment horizontal="center" vertical="distributed" wrapText="1"/>
      <protection/>
    </xf>
    <xf numFmtId="164" fontId="8" fillId="0" borderId="26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170" fontId="8" fillId="0" borderId="26" xfId="0" applyNumberFormat="1" applyFont="1" applyBorder="1" applyAlignment="1">
      <alignment/>
    </xf>
    <xf numFmtId="49" fontId="7" fillId="0" borderId="15" xfId="53" applyNumberFormat="1" applyFont="1" applyBorder="1" applyAlignment="1">
      <alignment/>
      <protection/>
    </xf>
    <xf numFmtId="0" fontId="9" fillId="0" borderId="14" xfId="0" applyFont="1" applyBorder="1" applyAlignment="1">
      <alignment horizontal="left"/>
    </xf>
    <xf numFmtId="0" fontId="9" fillId="0" borderId="22" xfId="53" applyFont="1" applyBorder="1" applyAlignment="1">
      <alignment horizontal="left" vertical="distributed" wrapText="1"/>
      <protection/>
    </xf>
    <xf numFmtId="165" fontId="7" fillId="0" borderId="18" xfId="0" applyNumberFormat="1" applyFont="1" applyBorder="1" applyAlignment="1">
      <alignment/>
    </xf>
    <xf numFmtId="49" fontId="7" fillId="0" borderId="13" xfId="53" applyNumberFormat="1" applyFont="1" applyBorder="1" applyAlignment="1">
      <alignment/>
      <protection/>
    </xf>
    <xf numFmtId="0" fontId="9" fillId="0" borderId="23" xfId="53" applyFont="1" applyBorder="1" applyAlignment="1">
      <alignment horizontal="left" vertical="distributed" wrapText="1"/>
      <protection/>
    </xf>
    <xf numFmtId="165" fontId="7" fillId="0" borderId="1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64" fontId="10" fillId="0" borderId="2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23" xfId="0" applyFont="1" applyBorder="1" applyAlignment="1">
      <alignment/>
    </xf>
    <xf numFmtId="170" fontId="7" fillId="0" borderId="2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4" xfId="0" applyFont="1" applyBorder="1" applyAlignment="1">
      <alignment/>
    </xf>
    <xf numFmtId="170" fontId="7" fillId="0" borderId="27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170" fontId="7" fillId="0" borderId="11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70" fontId="8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7" fillId="0" borderId="27" xfId="0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0" fontId="9" fillId="0" borderId="23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164" fontId="8" fillId="0" borderId="30" xfId="0" applyNumberFormat="1" applyFont="1" applyBorder="1" applyAlignment="1">
      <alignment/>
    </xf>
    <xf numFmtId="0" fontId="10" fillId="0" borderId="26" xfId="0" applyFont="1" applyBorder="1" applyAlignment="1">
      <alignment/>
    </xf>
    <xf numFmtId="170" fontId="10" fillId="0" borderId="26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9" fillId="0" borderId="22" xfId="0" applyFont="1" applyBorder="1" applyAlignment="1">
      <alignment vertical="distributed" wrapText="1"/>
    </xf>
    <xf numFmtId="0" fontId="50" fillId="0" borderId="22" xfId="0" applyFont="1" applyBorder="1" applyAlignment="1">
      <alignment vertical="distributed" wrapText="1"/>
    </xf>
    <xf numFmtId="2" fontId="7" fillId="0" borderId="24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1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7" fillId="0" borderId="32" xfId="0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32" xfId="0" applyFont="1" applyBorder="1" applyAlignment="1">
      <alignment/>
    </xf>
    <xf numFmtId="2" fontId="8" fillId="0" borderId="27" xfId="0" applyNumberFormat="1" applyFont="1" applyBorder="1" applyAlignment="1">
      <alignment/>
    </xf>
    <xf numFmtId="2" fontId="9" fillId="0" borderId="18" xfId="0" applyNumberFormat="1" applyFont="1" applyBorder="1" applyAlignment="1">
      <alignment wrapText="1"/>
    </xf>
    <xf numFmtId="0" fontId="7" fillId="0" borderId="24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170" fontId="7" fillId="0" borderId="33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2" fontId="10" fillId="0" borderId="26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2" fontId="7" fillId="0" borderId="23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" fontId="8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9" fillId="0" borderId="43" xfId="0" applyNumberFormat="1" applyFont="1" applyBorder="1" applyAlignment="1">
      <alignment wrapText="1"/>
    </xf>
    <xf numFmtId="170" fontId="11" fillId="0" borderId="22" xfId="0" applyNumberFormat="1" applyFont="1" applyBorder="1" applyAlignment="1">
      <alignment/>
    </xf>
    <xf numFmtId="170" fontId="7" fillId="0" borderId="22" xfId="0" applyNumberFormat="1" applyFont="1" applyBorder="1" applyAlignment="1">
      <alignment wrapText="1"/>
    </xf>
    <xf numFmtId="170" fontId="7" fillId="0" borderId="14" xfId="0" applyNumberFormat="1" applyFont="1" applyBorder="1" applyAlignment="1">
      <alignment wrapText="1"/>
    </xf>
    <xf numFmtId="170" fontId="8" fillId="0" borderId="11" xfId="0" applyNumberFormat="1" applyFont="1" applyBorder="1" applyAlignment="1">
      <alignment/>
    </xf>
    <xf numFmtId="170" fontId="10" fillId="0" borderId="26" xfId="0" applyNumberFormat="1" applyFont="1" applyBorder="1" applyAlignment="1">
      <alignment wrapText="1"/>
    </xf>
    <xf numFmtId="170" fontId="9" fillId="0" borderId="18" xfId="0" applyNumberFormat="1" applyFont="1" applyBorder="1" applyAlignment="1">
      <alignment/>
    </xf>
    <xf numFmtId="170" fontId="9" fillId="0" borderId="14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/>
    </xf>
    <xf numFmtId="170" fontId="9" fillId="0" borderId="18" xfId="0" applyNumberFormat="1" applyFont="1" applyBorder="1" applyAlignment="1">
      <alignment wrapText="1"/>
    </xf>
    <xf numFmtId="170" fontId="9" fillId="0" borderId="27" xfId="0" applyNumberFormat="1" applyFont="1" applyBorder="1" applyAlignment="1">
      <alignment/>
    </xf>
    <xf numFmtId="170" fontId="7" fillId="0" borderId="18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 wrapText="1"/>
    </xf>
    <xf numFmtId="170" fontId="9" fillId="0" borderId="23" xfId="0" applyNumberFormat="1" applyFont="1" applyBorder="1" applyAlignment="1">
      <alignment wrapText="1"/>
    </xf>
    <xf numFmtId="170" fontId="8" fillId="0" borderId="2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164" fontId="8" fillId="0" borderId="46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70" fontId="9" fillId="0" borderId="47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4" fontId="8" fillId="0" borderId="49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1" fontId="8" fillId="0" borderId="50" xfId="0" applyNumberFormat="1" applyFont="1" applyBorder="1" applyAlignment="1">
      <alignment/>
    </xf>
    <xf numFmtId="0" fontId="10" fillId="0" borderId="51" xfId="0" applyFont="1" applyBorder="1" applyAlignment="1">
      <alignment/>
    </xf>
    <xf numFmtId="17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8" fillId="33" borderId="11" xfId="0" applyNumberFormat="1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70" fontId="8" fillId="33" borderId="26" xfId="0" applyNumberFormat="1" applyFont="1" applyFill="1" applyBorder="1" applyAlignment="1">
      <alignment/>
    </xf>
    <xf numFmtId="170" fontId="8" fillId="33" borderId="18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/>
    </xf>
    <xf numFmtId="170" fontId="7" fillId="33" borderId="23" xfId="0" applyNumberFormat="1" applyFont="1" applyFill="1" applyBorder="1" applyAlignment="1">
      <alignment/>
    </xf>
    <xf numFmtId="170" fontId="7" fillId="33" borderId="27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9" fillId="33" borderId="2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/>
    </xf>
    <xf numFmtId="170" fontId="10" fillId="33" borderId="23" xfId="0" applyNumberFormat="1" applyFont="1" applyFill="1" applyBorder="1" applyAlignment="1">
      <alignment/>
    </xf>
    <xf numFmtId="170" fontId="7" fillId="33" borderId="47" xfId="0" applyNumberFormat="1" applyFont="1" applyFill="1" applyBorder="1" applyAlignment="1">
      <alignment/>
    </xf>
    <xf numFmtId="170" fontId="7" fillId="33" borderId="33" xfId="0" applyNumberFormat="1" applyFont="1" applyFill="1" applyBorder="1" applyAlignment="1">
      <alignment/>
    </xf>
    <xf numFmtId="170" fontId="8" fillId="33" borderId="22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 wrapText="1"/>
    </xf>
    <xf numFmtId="170" fontId="7" fillId="33" borderId="14" xfId="0" applyNumberFormat="1" applyFont="1" applyFill="1" applyBorder="1" applyAlignment="1">
      <alignment wrapText="1"/>
    </xf>
    <xf numFmtId="170" fontId="8" fillId="33" borderId="11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 wrapText="1"/>
    </xf>
    <xf numFmtId="170" fontId="9" fillId="33" borderId="18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/>
    </xf>
    <xf numFmtId="170" fontId="9" fillId="33" borderId="47" xfId="0" applyNumberFormat="1" applyFont="1" applyFill="1" applyBorder="1" applyAlignment="1">
      <alignment/>
    </xf>
    <xf numFmtId="170" fontId="8" fillId="33" borderId="31" xfId="0" applyNumberFormat="1" applyFont="1" applyFill="1" applyBorder="1" applyAlignment="1">
      <alignment/>
    </xf>
    <xf numFmtId="170" fontId="9" fillId="33" borderId="18" xfId="0" applyNumberFormat="1" applyFont="1" applyFill="1" applyBorder="1" applyAlignment="1">
      <alignment wrapText="1"/>
    </xf>
    <xf numFmtId="170" fontId="9" fillId="33" borderId="27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 wrapText="1"/>
    </xf>
    <xf numFmtId="170" fontId="9" fillId="33" borderId="23" xfId="0" applyNumberFormat="1" applyFont="1" applyFill="1" applyBorder="1" applyAlignment="1">
      <alignment wrapText="1"/>
    </xf>
    <xf numFmtId="170" fontId="8" fillId="33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/>
    </xf>
    <xf numFmtId="170" fontId="10" fillId="33" borderId="22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7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9" fillId="0" borderId="52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43" fontId="7" fillId="0" borderId="43" xfId="0" applyNumberFormat="1" applyFont="1" applyBorder="1" applyAlignment="1">
      <alignment/>
    </xf>
    <xf numFmtId="43" fontId="7" fillId="0" borderId="48" xfId="0" applyNumberFormat="1" applyFont="1" applyBorder="1" applyAlignment="1">
      <alignment/>
    </xf>
    <xf numFmtId="2" fontId="8" fillId="0" borderId="45" xfId="0" applyNumberFormat="1" applyFont="1" applyBorder="1" applyAlignment="1">
      <alignment/>
    </xf>
    <xf numFmtId="0" fontId="9" fillId="0" borderId="47" xfId="0" applyFont="1" applyBorder="1" applyAlignment="1">
      <alignment wrapText="1"/>
    </xf>
    <xf numFmtId="2" fontId="9" fillId="0" borderId="54" xfId="0" applyNumberFormat="1" applyFont="1" applyBorder="1" applyAlignment="1">
      <alignment wrapText="1"/>
    </xf>
    <xf numFmtId="2" fontId="9" fillId="0" borderId="48" xfId="0" applyNumberFormat="1" applyFont="1" applyBorder="1" applyAlignment="1">
      <alignment/>
    </xf>
    <xf numFmtId="2" fontId="9" fillId="0" borderId="54" xfId="0" applyNumberFormat="1" applyFont="1" applyBorder="1" applyAlignment="1">
      <alignment/>
    </xf>
    <xf numFmtId="2" fontId="7" fillId="0" borderId="54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2" fontId="9" fillId="0" borderId="53" xfId="0" applyNumberFormat="1" applyFont="1" applyBorder="1" applyAlignment="1">
      <alignment wrapText="1"/>
    </xf>
    <xf numFmtId="2" fontId="9" fillId="0" borderId="55" xfId="0" applyNumberFormat="1" applyFont="1" applyBorder="1" applyAlignment="1">
      <alignment wrapText="1"/>
    </xf>
    <xf numFmtId="0" fontId="9" fillId="0" borderId="47" xfId="0" applyFont="1" applyBorder="1" applyAlignment="1">
      <alignment/>
    </xf>
    <xf numFmtId="164" fontId="7" fillId="33" borderId="14" xfId="0" applyNumberFormat="1" applyFont="1" applyFill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23" xfId="0" applyNumberFormat="1" applyFont="1" applyBorder="1" applyAlignment="1">
      <alignment/>
    </xf>
    <xf numFmtId="170" fontId="6" fillId="0" borderId="26" xfId="0" applyNumberFormat="1" applyFont="1" applyBorder="1" applyAlignment="1">
      <alignment/>
    </xf>
    <xf numFmtId="170" fontId="4" fillId="0" borderId="27" xfId="0" applyNumberFormat="1" applyFont="1" applyBorder="1" applyAlignment="1">
      <alignment/>
    </xf>
    <xf numFmtId="170" fontId="4" fillId="0" borderId="3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170" fontId="4" fillId="33" borderId="22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70" fontId="5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61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horizontal="center"/>
    </xf>
    <xf numFmtId="164" fontId="5" fillId="0" borderId="35" xfId="0" applyNumberFormat="1" applyFont="1" applyBorder="1" applyAlignment="1">
      <alignment/>
    </xf>
    <xf numFmtId="170" fontId="5" fillId="0" borderId="3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170" fontId="5" fillId="33" borderId="18" xfId="0" applyNumberFormat="1" applyFont="1" applyFill="1" applyBorder="1" applyAlignment="1">
      <alignment/>
    </xf>
    <xf numFmtId="170" fontId="5" fillId="0" borderId="18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4" fillId="0" borderId="21" xfId="53" applyNumberFormat="1" applyFont="1" applyBorder="1" applyAlignment="1">
      <alignment/>
      <protection/>
    </xf>
    <xf numFmtId="0" fontId="12" fillId="0" borderId="22" xfId="53" applyFont="1" applyBorder="1" applyAlignment="1">
      <alignment horizontal="distributed" wrapText="1"/>
      <protection/>
    </xf>
    <xf numFmtId="164" fontId="4" fillId="0" borderId="24" xfId="0" applyNumberFormat="1" applyFont="1" applyBorder="1" applyAlignment="1">
      <alignment/>
    </xf>
    <xf numFmtId="0" fontId="51" fillId="0" borderId="14" xfId="0" applyFont="1" applyBorder="1" applyAlignment="1">
      <alignment horizontal="distributed" vertical="distributed" wrapText="1"/>
    </xf>
    <xf numFmtId="164" fontId="4" fillId="0" borderId="17" xfId="0" applyNumberFormat="1" applyFont="1" applyBorder="1" applyAlignment="1">
      <alignment/>
    </xf>
    <xf numFmtId="0" fontId="12" fillId="0" borderId="22" xfId="53" applyFont="1" applyBorder="1" applyAlignment="1">
      <alignment horizontal="distributed" vertical="distributed" wrapText="1"/>
      <protection/>
    </xf>
    <xf numFmtId="49" fontId="5" fillId="0" borderId="25" xfId="53" applyNumberFormat="1" applyFont="1" applyBorder="1" applyAlignment="1">
      <alignment/>
      <protection/>
    </xf>
    <xf numFmtId="0" fontId="5" fillId="0" borderId="26" xfId="53" applyFont="1" applyBorder="1" applyAlignment="1">
      <alignment horizontal="center" vertical="distributed" wrapText="1"/>
      <protection/>
    </xf>
    <xf numFmtId="49" fontId="4" fillId="0" borderId="15" xfId="53" applyNumberFormat="1" applyFont="1" applyBorder="1" applyAlignment="1">
      <alignment/>
      <protection/>
    </xf>
    <xf numFmtId="0" fontId="12" fillId="0" borderId="14" xfId="0" applyFont="1" applyBorder="1" applyAlignment="1">
      <alignment horizontal="left"/>
    </xf>
    <xf numFmtId="0" fontId="12" fillId="0" borderId="22" xfId="53" applyFont="1" applyBorder="1" applyAlignment="1">
      <alignment horizontal="left" vertical="distributed" wrapText="1"/>
      <protection/>
    </xf>
    <xf numFmtId="49" fontId="4" fillId="0" borderId="13" xfId="53" applyNumberFormat="1" applyFont="1" applyBorder="1" applyAlignment="1">
      <alignment/>
      <protection/>
    </xf>
    <xf numFmtId="0" fontId="12" fillId="0" borderId="2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6" fillId="0" borderId="0" xfId="0" applyFont="1" applyAlignment="1">
      <alignment/>
    </xf>
    <xf numFmtId="0" fontId="12" fillId="0" borderId="18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22" xfId="0" applyFont="1" applyBorder="1" applyAlignment="1">
      <alignment wrapText="1"/>
    </xf>
    <xf numFmtId="170" fontId="4" fillId="0" borderId="22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/>
    </xf>
    <xf numFmtId="170" fontId="4" fillId="0" borderId="14" xfId="0" applyNumberFormat="1" applyFont="1" applyBorder="1" applyAlignment="1">
      <alignment wrapText="1"/>
    </xf>
    <xf numFmtId="0" fontId="12" fillId="0" borderId="23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51" xfId="0" applyFont="1" applyBorder="1" applyAlignment="1">
      <alignment/>
    </xf>
    <xf numFmtId="164" fontId="5" fillId="0" borderId="3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4" xfId="0" applyFont="1" applyBorder="1" applyAlignment="1">
      <alignment horizontal="center"/>
    </xf>
    <xf numFmtId="170" fontId="4" fillId="33" borderId="11" xfId="0" applyNumberFormat="1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45" xfId="0" applyFont="1" applyBorder="1" applyAlignment="1">
      <alignment horizontal="center"/>
    </xf>
    <xf numFmtId="170" fontId="5" fillId="33" borderId="16" xfId="0" applyNumberFormat="1" applyFont="1" applyFill="1" applyBorder="1" applyAlignment="1">
      <alignment/>
    </xf>
    <xf numFmtId="170" fontId="5" fillId="0" borderId="16" xfId="0" applyNumberFormat="1" applyFont="1" applyBorder="1" applyAlignment="1">
      <alignment/>
    </xf>
    <xf numFmtId="0" fontId="6" fillId="0" borderId="29" xfId="0" applyFont="1" applyBorder="1" applyAlignment="1">
      <alignment/>
    </xf>
    <xf numFmtId="170" fontId="4" fillId="0" borderId="11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4" fillId="0" borderId="22" xfId="0" applyFont="1" applyBorder="1" applyAlignment="1">
      <alignment/>
    </xf>
    <xf numFmtId="0" fontId="12" fillId="0" borderId="24" xfId="0" applyFont="1" applyBorder="1" applyAlignment="1">
      <alignment wrapText="1"/>
    </xf>
    <xf numFmtId="164" fontId="4" fillId="0" borderId="48" xfId="0" applyNumberFormat="1" applyFont="1" applyBorder="1" applyAlignment="1">
      <alignment/>
    </xf>
    <xf numFmtId="170" fontId="6" fillId="33" borderId="14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12" fillId="33" borderId="14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7" xfId="0" applyFont="1" applyBorder="1" applyAlignment="1">
      <alignment/>
    </xf>
    <xf numFmtId="0" fontId="12" fillId="0" borderId="12" xfId="0" applyFont="1" applyBorder="1" applyAlignment="1">
      <alignment/>
    </xf>
    <xf numFmtId="170" fontId="12" fillId="33" borderId="23" xfId="0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164" fontId="12" fillId="0" borderId="24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horizontal="center" wrapText="1"/>
    </xf>
    <xf numFmtId="170" fontId="6" fillId="0" borderId="26" xfId="0" applyNumberFormat="1" applyFont="1" applyBorder="1" applyAlignment="1">
      <alignment wrapText="1"/>
    </xf>
    <xf numFmtId="164" fontId="12" fillId="0" borderId="30" xfId="0" applyNumberFormat="1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22" xfId="0" applyFont="1" applyBorder="1" applyAlignment="1">
      <alignment vertical="distributed" wrapText="1"/>
    </xf>
    <xf numFmtId="0" fontId="52" fillId="0" borderId="22" xfId="0" applyFont="1" applyBorder="1" applyAlignment="1">
      <alignment vertical="distributed" wrapText="1"/>
    </xf>
    <xf numFmtId="2" fontId="4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26" xfId="0" applyNumberFormat="1" applyFont="1" applyBorder="1" applyAlignment="1">
      <alignment/>
    </xf>
    <xf numFmtId="170" fontId="12" fillId="0" borderId="18" xfId="0" applyNumberFormat="1" applyFont="1" applyBorder="1" applyAlignment="1">
      <alignment/>
    </xf>
    <xf numFmtId="0" fontId="4" fillId="0" borderId="32" xfId="0" applyFont="1" applyBorder="1" applyAlignment="1">
      <alignment/>
    </xf>
    <xf numFmtId="170" fontId="12" fillId="0" borderId="14" xfId="0" applyNumberFormat="1" applyFont="1" applyBorder="1" applyAlignment="1">
      <alignment wrapText="1"/>
    </xf>
    <xf numFmtId="2" fontId="4" fillId="0" borderId="17" xfId="0" applyNumberFormat="1" applyFont="1" applyBorder="1" applyAlignment="1">
      <alignment/>
    </xf>
    <xf numFmtId="170" fontId="12" fillId="0" borderId="2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170" fontId="12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0" fontId="12" fillId="0" borderId="2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47" xfId="0" applyFont="1" applyBorder="1" applyAlignment="1">
      <alignment wrapText="1"/>
    </xf>
    <xf numFmtId="170" fontId="4" fillId="33" borderId="47" xfId="0" applyNumberFormat="1" applyFont="1" applyFill="1" applyBorder="1" applyAlignment="1">
      <alignment/>
    </xf>
    <xf numFmtId="170" fontId="12" fillId="0" borderId="47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170" fontId="12" fillId="0" borderId="18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2" fontId="5" fillId="0" borderId="17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16" xfId="0" applyFont="1" applyBorder="1" applyAlignment="1">
      <alignment wrapText="1"/>
    </xf>
    <xf numFmtId="170" fontId="4" fillId="0" borderId="18" xfId="0" applyNumberFormat="1" applyFont="1" applyBorder="1" applyAlignment="1">
      <alignment wrapText="1"/>
    </xf>
    <xf numFmtId="0" fontId="12" fillId="0" borderId="32" xfId="0" applyFont="1" applyBorder="1" applyAlignment="1">
      <alignment/>
    </xf>
    <xf numFmtId="164" fontId="5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7" xfId="0" applyFont="1" applyBorder="1" applyAlignment="1">
      <alignment/>
    </xf>
    <xf numFmtId="170" fontId="12" fillId="0" borderId="22" xfId="0" applyNumberFormat="1" applyFont="1" applyBorder="1" applyAlignment="1">
      <alignment wrapText="1"/>
    </xf>
    <xf numFmtId="170" fontId="12" fillId="0" borderId="23" xfId="0" applyNumberFormat="1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164" fontId="6" fillId="0" borderId="29" xfId="0" applyNumberFormat="1" applyFont="1" applyBorder="1" applyAlignment="1">
      <alignment/>
    </xf>
    <xf numFmtId="0" fontId="5" fillId="0" borderId="21" xfId="0" applyFont="1" applyBorder="1" applyAlignment="1">
      <alignment/>
    </xf>
    <xf numFmtId="170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2" fillId="0" borderId="56" xfId="0" applyFont="1" applyBorder="1" applyAlignment="1">
      <alignment wrapText="1"/>
    </xf>
    <xf numFmtId="170" fontId="12" fillId="0" borderId="54" xfId="0" applyNumberFormat="1" applyFont="1" applyBorder="1" applyAlignment="1">
      <alignment wrapText="1"/>
    </xf>
    <xf numFmtId="170" fontId="5" fillId="33" borderId="54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170" fontId="4" fillId="0" borderId="50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170" fontId="4" fillId="33" borderId="22" xfId="0" applyNumberFormat="1" applyFont="1" applyFill="1" applyBorder="1" applyAlignment="1">
      <alignment wrapText="1"/>
    </xf>
    <xf numFmtId="170" fontId="4" fillId="33" borderId="14" xfId="0" applyNumberFormat="1" applyFont="1" applyFill="1" applyBorder="1" applyAlignment="1">
      <alignment wrapText="1"/>
    </xf>
    <xf numFmtId="170" fontId="5" fillId="33" borderId="11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 wrapText="1"/>
    </xf>
    <xf numFmtId="170" fontId="12" fillId="33" borderId="18" xfId="0" applyNumberFormat="1" applyFont="1" applyFill="1" applyBorder="1" applyAlignment="1">
      <alignment/>
    </xf>
    <xf numFmtId="170" fontId="12" fillId="33" borderId="14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/>
    </xf>
    <xf numFmtId="170" fontId="12" fillId="33" borderId="47" xfId="0" applyNumberFormat="1" applyFont="1" applyFill="1" applyBorder="1" applyAlignment="1">
      <alignment/>
    </xf>
    <xf numFmtId="170" fontId="12" fillId="33" borderId="18" xfId="0" applyNumberFormat="1" applyFont="1" applyFill="1" applyBorder="1" applyAlignment="1">
      <alignment wrapText="1"/>
    </xf>
    <xf numFmtId="170" fontId="12" fillId="33" borderId="27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 wrapText="1"/>
    </xf>
    <xf numFmtId="170" fontId="12" fillId="33" borderId="23" xfId="0" applyNumberFormat="1" applyFont="1" applyFill="1" applyBorder="1" applyAlignment="1">
      <alignment wrapText="1"/>
    </xf>
    <xf numFmtId="170" fontId="5" fillId="33" borderId="23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25390625" style="31" customWidth="1"/>
    <col min="2" max="2" width="60.125" style="7" customWidth="1"/>
    <col min="3" max="4" width="11.125" style="7" customWidth="1"/>
    <col min="5" max="5" width="11.625" style="247" customWidth="1"/>
    <col min="6" max="6" width="11.75390625" style="199" customWidth="1"/>
    <col min="7" max="7" width="11.00390625" style="7" hidden="1" customWidth="1"/>
    <col min="8" max="8" width="10.375" style="247" customWidth="1"/>
    <col min="9" max="9" width="6.625" style="7" customWidth="1"/>
    <col min="10" max="10" width="6.875" style="7" customWidth="1"/>
    <col min="11" max="16384" width="9.125" style="9" customWidth="1"/>
  </cols>
  <sheetData>
    <row r="1" spans="1:5" ht="11.25" customHeight="1">
      <c r="A1" s="7"/>
      <c r="B1" s="8" t="s">
        <v>234</v>
      </c>
      <c r="C1" s="8"/>
      <c r="D1" s="8"/>
      <c r="E1" s="224"/>
    </row>
    <row r="2" spans="1:5" ht="11.25" customHeight="1">
      <c r="A2" s="7"/>
      <c r="B2" s="8" t="s">
        <v>0</v>
      </c>
      <c r="C2" s="8"/>
      <c r="D2" s="8"/>
      <c r="E2" s="224"/>
    </row>
    <row r="3" spans="1:8" ht="11.25" customHeight="1">
      <c r="A3" s="7"/>
      <c r="B3" s="8" t="s">
        <v>1</v>
      </c>
      <c r="C3" s="8"/>
      <c r="D3" s="8"/>
      <c r="E3" s="224"/>
      <c r="F3" s="200"/>
      <c r="H3" s="248"/>
    </row>
    <row r="4" spans="1:10" ht="11.25" customHeight="1" thickBot="1">
      <c r="A4" s="7"/>
      <c r="B4" s="8" t="s">
        <v>264</v>
      </c>
      <c r="C4" s="8"/>
      <c r="D4" s="8"/>
      <c r="E4" s="224"/>
      <c r="I4" s="10"/>
      <c r="J4" s="10"/>
    </row>
    <row r="5" spans="1:10" s="15" customFormat="1" ht="11.25" customHeight="1" thickBot="1">
      <c r="A5" s="11" t="s">
        <v>2</v>
      </c>
      <c r="B5" s="12"/>
      <c r="C5" s="13" t="s">
        <v>3</v>
      </c>
      <c r="D5" s="13" t="s">
        <v>134</v>
      </c>
      <c r="E5" s="225" t="s">
        <v>175</v>
      </c>
      <c r="F5" s="201" t="s">
        <v>3</v>
      </c>
      <c r="G5" s="14"/>
      <c r="H5" s="225" t="s">
        <v>3</v>
      </c>
      <c r="I5" s="451" t="s">
        <v>108</v>
      </c>
      <c r="J5" s="452"/>
    </row>
    <row r="6" spans="1:10" s="15" customFormat="1" ht="11.25" customHeight="1">
      <c r="A6" s="16" t="s">
        <v>4</v>
      </c>
      <c r="B6" s="17" t="s">
        <v>5</v>
      </c>
      <c r="C6" s="17" t="s">
        <v>242</v>
      </c>
      <c r="D6" s="17" t="s">
        <v>107</v>
      </c>
      <c r="E6" s="226" t="s">
        <v>107</v>
      </c>
      <c r="F6" s="202" t="s">
        <v>263</v>
      </c>
      <c r="G6" s="18" t="s">
        <v>220</v>
      </c>
      <c r="H6" s="202" t="s">
        <v>263</v>
      </c>
      <c r="I6" s="13" t="s">
        <v>8</v>
      </c>
      <c r="J6" s="12" t="s">
        <v>9</v>
      </c>
    </row>
    <row r="7" spans="1:10" ht="11.25" customHeight="1" thickBot="1">
      <c r="A7" s="19" t="s">
        <v>7</v>
      </c>
      <c r="B7" s="79"/>
      <c r="C7" s="17"/>
      <c r="D7" s="17" t="s">
        <v>6</v>
      </c>
      <c r="E7" s="226" t="s">
        <v>6</v>
      </c>
      <c r="F7" s="203">
        <v>2016</v>
      </c>
      <c r="H7" s="226">
        <v>2015</v>
      </c>
      <c r="I7" s="155"/>
      <c r="J7" s="155"/>
    </row>
    <row r="8" spans="1:10" s="27" customFormat="1" ht="11.25" customHeight="1" thickBot="1">
      <c r="A8" s="23" t="s">
        <v>10</v>
      </c>
      <c r="B8" s="112" t="s">
        <v>11</v>
      </c>
      <c r="C8" s="52">
        <f>C9+C21+C29+C47+C56+C82+C37+C55+C54+C15</f>
        <v>52390.73705</v>
      </c>
      <c r="D8" s="53">
        <f>D9+D21+D29+D47+D56+D82+D37+D55+D54+D15</f>
        <v>38164.1</v>
      </c>
      <c r="E8" s="204">
        <f>E9+E21+E29+E47+E56+E82+E37+E55+E54+E15+E35</f>
        <v>69850.53600000001</v>
      </c>
      <c r="F8" s="204">
        <f>F9+F21+F29+F47+F56+F82+F37+F55+F54+F15+F35</f>
        <v>64872.728189999994</v>
      </c>
      <c r="G8" s="53">
        <f>G9+G21+G29+G47+G56+G82+G37+G55+G54+G15</f>
        <v>0</v>
      </c>
      <c r="H8" s="204">
        <f>H9+H21+H29+H47+H56+H82+H37+H55+H54+H15+H35</f>
        <v>52425.668792</v>
      </c>
      <c r="I8" s="149">
        <f>F8/E8*100</f>
        <v>92.87362975997777</v>
      </c>
      <c r="J8" s="154">
        <f>F8-E8</f>
        <v>-4977.807810000013</v>
      </c>
    </row>
    <row r="9" spans="1:10" s="30" customFormat="1" ht="15" customHeight="1">
      <c r="A9" s="28" t="s">
        <v>12</v>
      </c>
      <c r="B9" s="156" t="s">
        <v>13</v>
      </c>
      <c r="C9" s="157">
        <f aca="true" t="shared" si="0" ref="C9:H9">C10</f>
        <v>32341.50462</v>
      </c>
      <c r="D9" s="24">
        <f t="shared" si="0"/>
        <v>22685</v>
      </c>
      <c r="E9" s="205">
        <f t="shared" si="0"/>
        <v>36685</v>
      </c>
      <c r="F9" s="205">
        <f t="shared" si="0"/>
        <v>36440.2293</v>
      </c>
      <c r="G9" s="142">
        <f t="shared" si="0"/>
        <v>0</v>
      </c>
      <c r="H9" s="205">
        <f t="shared" si="0"/>
        <v>32341.50462</v>
      </c>
      <c r="I9" s="158">
        <f>F9/E9*100</f>
        <v>99.3327771568761</v>
      </c>
      <c r="J9" s="26">
        <f aca="true" t="shared" si="1" ref="J9:J72">F9-E9</f>
        <v>-244.77070000000094</v>
      </c>
    </row>
    <row r="10" spans="1:10" ht="11.25" customHeight="1">
      <c r="A10" s="31" t="s">
        <v>14</v>
      </c>
      <c r="B10" s="32" t="s">
        <v>15</v>
      </c>
      <c r="C10" s="33">
        <f aca="true" t="shared" si="2" ref="C10:H10">C12+C13+C14</f>
        <v>32341.50462</v>
      </c>
      <c r="D10" s="33">
        <f t="shared" si="2"/>
        <v>22685</v>
      </c>
      <c r="E10" s="33">
        <f t="shared" si="2"/>
        <v>36685</v>
      </c>
      <c r="F10" s="270">
        <f t="shared" si="2"/>
        <v>36440.2293</v>
      </c>
      <c r="G10" s="33">
        <f t="shared" si="2"/>
        <v>0</v>
      </c>
      <c r="H10" s="270">
        <f t="shared" si="2"/>
        <v>32341.50462</v>
      </c>
      <c r="I10" s="25">
        <f aca="true" t="shared" si="3" ref="I10:I69">F10/E10*100</f>
        <v>99.3327771568761</v>
      </c>
      <c r="J10" s="26">
        <f t="shared" si="1"/>
        <v>-244.77070000000094</v>
      </c>
    </row>
    <row r="11" spans="1:10" ht="11.25" customHeight="1">
      <c r="A11" s="35"/>
      <c r="B11" s="36" t="s">
        <v>250</v>
      </c>
      <c r="C11" s="37"/>
      <c r="D11" s="166"/>
      <c r="E11" s="227"/>
      <c r="F11" s="207">
        <f>F10*46.71%/56.71%</f>
        <v>30014.51438199612</v>
      </c>
      <c r="G11" s="39"/>
      <c r="H11" s="207"/>
      <c r="I11" s="25"/>
      <c r="J11" s="26">
        <f t="shared" si="1"/>
        <v>30014.51438199612</v>
      </c>
    </row>
    <row r="12" spans="1:10" ht="22.5" customHeight="1">
      <c r="A12" s="40" t="s">
        <v>138</v>
      </c>
      <c r="B12" s="41" t="s">
        <v>148</v>
      </c>
      <c r="C12" s="42">
        <v>31929.28937</v>
      </c>
      <c r="D12" s="38">
        <v>21962</v>
      </c>
      <c r="E12" s="207">
        <v>35962</v>
      </c>
      <c r="F12" s="207">
        <v>35972.0168</v>
      </c>
      <c r="G12" s="39"/>
      <c r="H12" s="207">
        <v>31929.28937</v>
      </c>
      <c r="I12" s="25">
        <f t="shared" si="3"/>
        <v>100.02785384572603</v>
      </c>
      <c r="J12" s="26">
        <f t="shared" si="1"/>
        <v>10.016799999997602</v>
      </c>
    </row>
    <row r="13" spans="1:10" ht="11.25" customHeight="1">
      <c r="A13" s="40" t="s">
        <v>139</v>
      </c>
      <c r="B13" s="43" t="s">
        <v>149</v>
      </c>
      <c r="C13" s="44">
        <v>128.84012</v>
      </c>
      <c r="D13" s="45">
        <v>260</v>
      </c>
      <c r="E13" s="208">
        <v>260</v>
      </c>
      <c r="F13" s="208">
        <v>81.09682</v>
      </c>
      <c r="G13" s="46"/>
      <c r="H13" s="208">
        <v>128.84012</v>
      </c>
      <c r="I13" s="25">
        <f t="shared" si="3"/>
        <v>31.19108461538461</v>
      </c>
      <c r="J13" s="26">
        <f t="shared" si="1"/>
        <v>-178.90318000000002</v>
      </c>
    </row>
    <row r="14" spans="1:10" ht="20.25" customHeight="1" thickBot="1">
      <c r="A14" s="40" t="s">
        <v>140</v>
      </c>
      <c r="B14" s="47" t="s">
        <v>141</v>
      </c>
      <c r="C14" s="42">
        <v>283.37513</v>
      </c>
      <c r="D14" s="38">
        <v>463</v>
      </c>
      <c r="E14" s="207">
        <v>463</v>
      </c>
      <c r="F14" s="207">
        <v>387.11568</v>
      </c>
      <c r="G14" s="39"/>
      <c r="H14" s="207">
        <v>283.37513</v>
      </c>
      <c r="I14" s="25">
        <f t="shared" si="3"/>
        <v>83.61029805615551</v>
      </c>
      <c r="J14" s="26">
        <f t="shared" si="1"/>
        <v>-75.88432</v>
      </c>
    </row>
    <row r="15" spans="1:10" s="15" customFormat="1" ht="11.25" customHeight="1" thickBot="1">
      <c r="A15" s="49" t="s">
        <v>209</v>
      </c>
      <c r="B15" s="50" t="s">
        <v>159</v>
      </c>
      <c r="C15" s="51">
        <f aca="true" t="shared" si="4" ref="C15:H15">C16</f>
        <v>29.30999</v>
      </c>
      <c r="D15" s="53">
        <f t="shared" si="4"/>
        <v>19.900000000000002</v>
      </c>
      <c r="E15" s="204">
        <f t="shared" si="4"/>
        <v>22.35054</v>
      </c>
      <c r="F15" s="204">
        <f t="shared" si="4"/>
        <v>22.175279999999997</v>
      </c>
      <c r="G15" s="53">
        <f t="shared" si="4"/>
        <v>0</v>
      </c>
      <c r="H15" s="204">
        <f t="shared" si="4"/>
        <v>29.30999</v>
      </c>
      <c r="I15" s="149">
        <f t="shared" si="3"/>
        <v>99.21585787189034</v>
      </c>
      <c r="J15" s="154">
        <f t="shared" si="1"/>
        <v>-0.17526000000000153</v>
      </c>
    </row>
    <row r="16" spans="1:10" ht="11.25" customHeight="1">
      <c r="A16" s="54" t="s">
        <v>165</v>
      </c>
      <c r="B16" s="55" t="s">
        <v>161</v>
      </c>
      <c r="C16" s="44">
        <v>29.30999</v>
      </c>
      <c r="D16" s="45">
        <f>D17+D18+D19+D20</f>
        <v>19.900000000000002</v>
      </c>
      <c r="E16" s="208">
        <f>E17+E18+E19+E20</f>
        <v>22.35054</v>
      </c>
      <c r="F16" s="208">
        <f>F17+F18+F19+F20</f>
        <v>22.175279999999997</v>
      </c>
      <c r="G16" s="45">
        <f>G17+G18+G19+G20</f>
        <v>0</v>
      </c>
      <c r="H16" s="208">
        <f>H17+H18+H19+H20</f>
        <v>29.30999</v>
      </c>
      <c r="I16" s="158">
        <f t="shared" si="3"/>
        <v>99.21585787189034</v>
      </c>
      <c r="J16" s="26">
        <f t="shared" si="1"/>
        <v>-0.17526000000000153</v>
      </c>
    </row>
    <row r="17" spans="1:10" ht="11.25" customHeight="1">
      <c r="A17" s="54" t="s">
        <v>166</v>
      </c>
      <c r="B17" s="56" t="s">
        <v>160</v>
      </c>
      <c r="C17" s="57">
        <v>11.06213</v>
      </c>
      <c r="D17" s="45">
        <v>6.1</v>
      </c>
      <c r="E17" s="208">
        <v>7.87442</v>
      </c>
      <c r="F17" s="208">
        <v>7.73033</v>
      </c>
      <c r="G17" s="46"/>
      <c r="H17" s="208">
        <v>11.06213</v>
      </c>
      <c r="I17" s="25">
        <f t="shared" si="3"/>
        <v>98.17015094445051</v>
      </c>
      <c r="J17" s="26">
        <f t="shared" si="1"/>
        <v>-0.14408999999999939</v>
      </c>
    </row>
    <row r="18" spans="1:10" ht="11.25" customHeight="1">
      <c r="A18" s="54" t="s">
        <v>167</v>
      </c>
      <c r="B18" s="56" t="s">
        <v>162</v>
      </c>
      <c r="C18" s="57">
        <v>0.24914</v>
      </c>
      <c r="D18" s="45">
        <v>0.2</v>
      </c>
      <c r="E18" s="208">
        <v>0.17902</v>
      </c>
      <c r="F18" s="208">
        <v>0.20946</v>
      </c>
      <c r="G18" s="46"/>
      <c r="H18" s="208">
        <v>0.24914</v>
      </c>
      <c r="I18" s="25">
        <f t="shared" si="3"/>
        <v>117.00368673891184</v>
      </c>
      <c r="J18" s="26">
        <f t="shared" si="1"/>
        <v>0.030439999999999995</v>
      </c>
    </row>
    <row r="19" spans="1:10" ht="11.25" customHeight="1">
      <c r="A19" s="54" t="s">
        <v>168</v>
      </c>
      <c r="B19" s="56" t="s">
        <v>163</v>
      </c>
      <c r="C19" s="57">
        <v>18.95085</v>
      </c>
      <c r="D19" s="45">
        <v>13.3</v>
      </c>
      <c r="E19" s="208">
        <v>15.65151</v>
      </c>
      <c r="F19" s="208">
        <v>15.22975</v>
      </c>
      <c r="G19" s="46"/>
      <c r="H19" s="208">
        <v>18.95085</v>
      </c>
      <c r="I19" s="25">
        <f t="shared" si="3"/>
        <v>97.3053079223666</v>
      </c>
      <c r="J19" s="26">
        <f t="shared" si="1"/>
        <v>-0.4217600000000008</v>
      </c>
    </row>
    <row r="20" spans="1:10" ht="11.25" customHeight="1" thickBot="1">
      <c r="A20" s="58" t="s">
        <v>169</v>
      </c>
      <c r="B20" s="59" t="s">
        <v>164</v>
      </c>
      <c r="C20" s="60">
        <v>-0.95213</v>
      </c>
      <c r="D20" s="34">
        <v>0.3</v>
      </c>
      <c r="E20" s="206">
        <v>-1.35441</v>
      </c>
      <c r="F20" s="206">
        <v>-0.99426</v>
      </c>
      <c r="G20" s="48"/>
      <c r="H20" s="208">
        <v>-0.95213</v>
      </c>
      <c r="I20" s="25">
        <f t="shared" si="3"/>
        <v>73.40908587503047</v>
      </c>
      <c r="J20" s="153">
        <f t="shared" si="1"/>
        <v>0.36014999999999986</v>
      </c>
    </row>
    <row r="21" spans="1:10" s="64" customFormat="1" ht="11.25" customHeight="1" thickBot="1">
      <c r="A21" s="61" t="s">
        <v>16</v>
      </c>
      <c r="B21" s="62" t="s">
        <v>17</v>
      </c>
      <c r="C21" s="63">
        <f aca="true" t="shared" si="5" ref="C21:H21">C22+C26+C27+C28</f>
        <v>5162.69109</v>
      </c>
      <c r="D21" s="53">
        <f t="shared" si="5"/>
        <v>5698.8</v>
      </c>
      <c r="E21" s="204">
        <f t="shared" si="5"/>
        <v>8846.145</v>
      </c>
      <c r="F21" s="204">
        <f t="shared" si="5"/>
        <v>8851.68404</v>
      </c>
      <c r="G21" s="63">
        <f t="shared" si="5"/>
        <v>0</v>
      </c>
      <c r="H21" s="204">
        <f t="shared" si="5"/>
        <v>5162.69109</v>
      </c>
      <c r="I21" s="149">
        <f t="shared" si="3"/>
        <v>100.06261529739791</v>
      </c>
      <c r="J21" s="154">
        <f t="shared" si="1"/>
        <v>5.539039999999659</v>
      </c>
    </row>
    <row r="22" spans="1:10" s="64" customFormat="1" ht="11.25" customHeight="1">
      <c r="A22" s="31" t="s">
        <v>104</v>
      </c>
      <c r="B22" s="65" t="s">
        <v>114</v>
      </c>
      <c r="C22" s="66">
        <f aca="true" t="shared" si="6" ref="C22:H22">C23+C24</f>
        <v>857.8763799999999</v>
      </c>
      <c r="D22" s="45">
        <f t="shared" si="6"/>
        <v>2972.8</v>
      </c>
      <c r="E22" s="208">
        <f t="shared" si="6"/>
        <v>4244.563</v>
      </c>
      <c r="F22" s="208">
        <f t="shared" si="6"/>
        <v>4246.50152</v>
      </c>
      <c r="G22" s="45">
        <f t="shared" si="6"/>
        <v>0</v>
      </c>
      <c r="H22" s="208">
        <f t="shared" si="6"/>
        <v>857.8763799999999</v>
      </c>
      <c r="I22" s="158">
        <f t="shared" si="3"/>
        <v>100.04567066150271</v>
      </c>
      <c r="J22" s="26">
        <f t="shared" si="1"/>
        <v>1.9385199999996985</v>
      </c>
    </row>
    <row r="23" spans="1:10" s="64" customFormat="1" ht="19.5" customHeight="1">
      <c r="A23" s="67" t="s">
        <v>105</v>
      </c>
      <c r="B23" s="68" t="s">
        <v>115</v>
      </c>
      <c r="C23" s="69">
        <v>491.24636</v>
      </c>
      <c r="D23" s="167">
        <v>880.7</v>
      </c>
      <c r="E23" s="228">
        <v>1182.281</v>
      </c>
      <c r="F23" s="207">
        <v>1185.34245</v>
      </c>
      <c r="G23" s="70"/>
      <c r="H23" s="207">
        <v>491.24636</v>
      </c>
      <c r="I23" s="25">
        <f t="shared" si="3"/>
        <v>100.25894436263461</v>
      </c>
      <c r="J23" s="26">
        <f t="shared" si="1"/>
        <v>3.06145000000015</v>
      </c>
    </row>
    <row r="24" spans="1:10" ht="22.5" customHeight="1">
      <c r="A24" s="67" t="s">
        <v>106</v>
      </c>
      <c r="B24" s="68" t="s">
        <v>116</v>
      </c>
      <c r="C24" s="71">
        <v>366.63002</v>
      </c>
      <c r="D24" s="168">
        <v>2092.1</v>
      </c>
      <c r="E24" s="229">
        <v>3062.282</v>
      </c>
      <c r="F24" s="206">
        <v>3061.15907</v>
      </c>
      <c r="H24" s="206">
        <v>366.63002</v>
      </c>
      <c r="I24" s="25">
        <f t="shared" si="3"/>
        <v>99.96333028767435</v>
      </c>
      <c r="J24" s="26">
        <f t="shared" si="1"/>
        <v>-1.1229299999999967</v>
      </c>
    </row>
    <row r="25" spans="1:10" ht="11.25" customHeight="1">
      <c r="A25" s="67" t="s">
        <v>18</v>
      </c>
      <c r="B25" s="36" t="s">
        <v>19</v>
      </c>
      <c r="C25" s="72"/>
      <c r="D25" s="73"/>
      <c r="E25" s="209"/>
      <c r="F25" s="209"/>
      <c r="G25" s="74"/>
      <c r="H25" s="209"/>
      <c r="I25" s="25"/>
      <c r="J25" s="26">
        <f t="shared" si="1"/>
        <v>0</v>
      </c>
    </row>
    <row r="26" spans="1:10" ht="11.25" customHeight="1" thickBot="1">
      <c r="A26" s="75"/>
      <c r="B26" s="76" t="s">
        <v>20</v>
      </c>
      <c r="C26" s="66">
        <v>3633.77345</v>
      </c>
      <c r="D26" s="45">
        <v>2239.2</v>
      </c>
      <c r="E26" s="208">
        <v>3347.282</v>
      </c>
      <c r="F26" s="208">
        <v>3346.26416</v>
      </c>
      <c r="G26" s="46"/>
      <c r="H26" s="208">
        <v>3633.77345</v>
      </c>
      <c r="I26" s="25">
        <f t="shared" si="3"/>
        <v>99.96959204512795</v>
      </c>
      <c r="J26" s="26">
        <f t="shared" si="1"/>
        <v>-1.0178399999999783</v>
      </c>
    </row>
    <row r="27" spans="1:10" ht="11.25" customHeight="1" thickBot="1">
      <c r="A27" s="77" t="s">
        <v>21</v>
      </c>
      <c r="B27" s="78" t="s">
        <v>201</v>
      </c>
      <c r="C27" s="66">
        <v>445.27325</v>
      </c>
      <c r="D27" s="45">
        <v>281.3</v>
      </c>
      <c r="E27" s="208">
        <v>804.3</v>
      </c>
      <c r="F27" s="207">
        <v>808.62635</v>
      </c>
      <c r="G27" s="46"/>
      <c r="H27" s="207">
        <v>445.27325</v>
      </c>
      <c r="I27" s="25">
        <f t="shared" si="3"/>
        <v>100.53790252393387</v>
      </c>
      <c r="J27" s="26">
        <f t="shared" si="1"/>
        <v>4.326350000000048</v>
      </c>
    </row>
    <row r="28" spans="1:10" ht="11.25" customHeight="1" thickBot="1">
      <c r="A28" s="31" t="s">
        <v>147</v>
      </c>
      <c r="B28" s="32" t="s">
        <v>188</v>
      </c>
      <c r="C28" s="79">
        <v>225.76801</v>
      </c>
      <c r="D28" s="34">
        <v>205.5</v>
      </c>
      <c r="E28" s="206">
        <v>450</v>
      </c>
      <c r="F28" s="209">
        <v>450.29201</v>
      </c>
      <c r="G28" s="48"/>
      <c r="H28" s="207">
        <v>225.76801</v>
      </c>
      <c r="I28" s="25">
        <f t="shared" si="3"/>
        <v>100.06489111111112</v>
      </c>
      <c r="J28" s="153">
        <f t="shared" si="1"/>
        <v>0.29201000000000477</v>
      </c>
    </row>
    <row r="29" spans="1:10" ht="11.25" customHeight="1" thickBot="1">
      <c r="A29" s="61" t="s">
        <v>22</v>
      </c>
      <c r="B29" s="62" t="s">
        <v>23</v>
      </c>
      <c r="C29" s="63">
        <f aca="true" t="shared" si="7" ref="C29:H29">C31+C33+C34</f>
        <v>1211.59127</v>
      </c>
      <c r="D29" s="53">
        <f t="shared" si="7"/>
        <v>1037.838</v>
      </c>
      <c r="E29" s="204">
        <f t="shared" si="7"/>
        <v>2654.793</v>
      </c>
      <c r="F29" s="204">
        <f t="shared" si="7"/>
        <v>1327.13961</v>
      </c>
      <c r="G29" s="63">
        <f t="shared" si="7"/>
        <v>0</v>
      </c>
      <c r="H29" s="204">
        <f t="shared" si="7"/>
        <v>1211.59127</v>
      </c>
      <c r="I29" s="149">
        <f t="shared" si="3"/>
        <v>49.99032353934939</v>
      </c>
      <c r="J29" s="154">
        <f t="shared" si="1"/>
        <v>-1327.6533900000002</v>
      </c>
    </row>
    <row r="30" spans="1:10" ht="11.25" customHeight="1">
      <c r="A30" s="31" t="s">
        <v>24</v>
      </c>
      <c r="B30" s="32" t="s">
        <v>25</v>
      </c>
      <c r="C30" s="79"/>
      <c r="D30" s="34"/>
      <c r="E30" s="206"/>
      <c r="F30" s="206"/>
      <c r="G30" s="48"/>
      <c r="H30" s="206"/>
      <c r="I30" s="158"/>
      <c r="J30" s="26">
        <f t="shared" si="1"/>
        <v>0</v>
      </c>
    </row>
    <row r="31" spans="2:10" ht="11.25" customHeight="1">
      <c r="B31" s="32" t="s">
        <v>26</v>
      </c>
      <c r="C31" s="79">
        <f aca="true" t="shared" si="8" ref="C31:H31">C32</f>
        <v>1205.59127</v>
      </c>
      <c r="D31" s="34">
        <f t="shared" si="8"/>
        <v>1034.793</v>
      </c>
      <c r="E31" s="206">
        <f t="shared" si="8"/>
        <v>2654.793</v>
      </c>
      <c r="F31" s="210">
        <f t="shared" si="8"/>
        <v>1327.13961</v>
      </c>
      <c r="G31" s="7">
        <f t="shared" si="8"/>
        <v>0</v>
      </c>
      <c r="H31" s="210">
        <f t="shared" si="8"/>
        <v>1205.59127</v>
      </c>
      <c r="I31" s="25">
        <f t="shared" si="3"/>
        <v>49.99032353934939</v>
      </c>
      <c r="J31" s="26">
        <f t="shared" si="1"/>
        <v>-1327.6533900000002</v>
      </c>
    </row>
    <row r="32" spans="1:10" ht="11.25" customHeight="1">
      <c r="A32" s="67" t="s">
        <v>27</v>
      </c>
      <c r="B32" s="81" t="s">
        <v>183</v>
      </c>
      <c r="C32" s="82">
        <v>1205.59127</v>
      </c>
      <c r="D32" s="38">
        <v>1034.793</v>
      </c>
      <c r="E32" s="207">
        <v>2654.793</v>
      </c>
      <c r="F32" s="209">
        <v>1327.13961</v>
      </c>
      <c r="G32" s="48"/>
      <c r="H32" s="209">
        <v>1205.59127</v>
      </c>
      <c r="I32" s="25">
        <f t="shared" si="3"/>
        <v>49.99032353934939</v>
      </c>
      <c r="J32" s="26">
        <f t="shared" si="1"/>
        <v>-1327.6533900000002</v>
      </c>
    </row>
    <row r="33" spans="1:10" ht="11.25" customHeight="1">
      <c r="A33" s="83" t="s">
        <v>28</v>
      </c>
      <c r="B33" s="81" t="s">
        <v>184</v>
      </c>
      <c r="C33" s="72"/>
      <c r="D33" s="73"/>
      <c r="E33" s="209"/>
      <c r="F33" s="207"/>
      <c r="G33" s="74"/>
      <c r="H33" s="207"/>
      <c r="I33" s="25"/>
      <c r="J33" s="26">
        <f t="shared" si="1"/>
        <v>0</v>
      </c>
    </row>
    <row r="34" spans="1:10" ht="11.25" customHeight="1" thickBot="1">
      <c r="A34" s="67" t="s">
        <v>152</v>
      </c>
      <c r="B34" s="36" t="s">
        <v>185</v>
      </c>
      <c r="C34" s="72">
        <v>6</v>
      </c>
      <c r="D34" s="73">
        <v>3.045</v>
      </c>
      <c r="E34" s="209"/>
      <c r="F34" s="209"/>
      <c r="G34" s="74"/>
      <c r="H34" s="209">
        <v>6</v>
      </c>
      <c r="I34" s="25" t="e">
        <f t="shared" si="3"/>
        <v>#DIV/0!</v>
      </c>
      <c r="J34" s="153">
        <f t="shared" si="1"/>
        <v>0</v>
      </c>
    </row>
    <row r="35" spans="1:10" s="15" customFormat="1" ht="11.25" customHeight="1" thickBot="1">
      <c r="A35" s="63" t="s">
        <v>253</v>
      </c>
      <c r="B35" s="198" t="s">
        <v>254</v>
      </c>
      <c r="C35" s="63"/>
      <c r="D35" s="53"/>
      <c r="E35" s="204">
        <v>25</v>
      </c>
      <c r="F35" s="204">
        <v>16.12334</v>
      </c>
      <c r="G35" s="102"/>
      <c r="H35" s="204">
        <v>18.94173</v>
      </c>
      <c r="I35" s="149"/>
      <c r="J35" s="154"/>
    </row>
    <row r="36" spans="1:10" ht="11.25" customHeight="1">
      <c r="A36" s="182" t="s">
        <v>29</v>
      </c>
      <c r="B36" s="180" t="s">
        <v>109</v>
      </c>
      <c r="C36" s="12"/>
      <c r="D36" s="169"/>
      <c r="E36" s="230"/>
      <c r="F36" s="211"/>
      <c r="G36" s="85"/>
      <c r="H36" s="211"/>
      <c r="I36" s="159"/>
      <c r="J36" s="160">
        <f t="shared" si="1"/>
        <v>0</v>
      </c>
    </row>
    <row r="37" spans="1:10" ht="11.25" customHeight="1" thickBot="1">
      <c r="A37" s="183"/>
      <c r="B37" s="181" t="s">
        <v>110</v>
      </c>
      <c r="C37" s="22">
        <f aca="true" t="shared" si="9" ref="C37:H37">C39+C40+C44</f>
        <v>5337.960569999999</v>
      </c>
      <c r="D37" s="87">
        <f t="shared" si="9"/>
        <v>3380.5</v>
      </c>
      <c r="E37" s="212">
        <f t="shared" si="9"/>
        <v>8593.2</v>
      </c>
      <c r="F37" s="212">
        <f t="shared" si="9"/>
        <v>8118.76024</v>
      </c>
      <c r="G37" s="86">
        <f t="shared" si="9"/>
        <v>0</v>
      </c>
      <c r="H37" s="212">
        <f t="shared" si="9"/>
        <v>5337.960569999999</v>
      </c>
      <c r="I37" s="161">
        <f t="shared" si="3"/>
        <v>94.4788930782479</v>
      </c>
      <c r="J37" s="162">
        <f t="shared" si="1"/>
        <v>-474.4397600000011</v>
      </c>
    </row>
    <row r="38" spans="1:10" ht="11.25" customHeight="1">
      <c r="A38" s="79" t="s">
        <v>142</v>
      </c>
      <c r="B38" s="10" t="s">
        <v>30</v>
      </c>
      <c r="C38" s="194"/>
      <c r="D38" s="84"/>
      <c r="E38" s="211"/>
      <c r="F38" s="211"/>
      <c r="G38" s="48"/>
      <c r="H38" s="206"/>
      <c r="I38" s="158"/>
      <c r="J38" s="26">
        <f t="shared" si="1"/>
        <v>0</v>
      </c>
    </row>
    <row r="39" spans="1:10" ht="11.25" customHeight="1">
      <c r="A39" s="79"/>
      <c r="B39" s="187" t="s">
        <v>189</v>
      </c>
      <c r="C39" s="66">
        <v>4725.77885</v>
      </c>
      <c r="D39" s="45">
        <v>2752.5</v>
      </c>
      <c r="E39" s="208">
        <v>7664.2</v>
      </c>
      <c r="F39" s="208">
        <v>7191.6827</v>
      </c>
      <c r="G39" s="48"/>
      <c r="H39" s="208">
        <v>4725.77885</v>
      </c>
      <c r="I39" s="25">
        <f t="shared" si="3"/>
        <v>93.83474726651184</v>
      </c>
      <c r="J39" s="26">
        <f t="shared" si="1"/>
        <v>-472.5172999999995</v>
      </c>
    </row>
    <row r="40" spans="1:10" ht="20.25" customHeight="1">
      <c r="A40" s="72" t="s">
        <v>191</v>
      </c>
      <c r="B40" s="188" t="s">
        <v>190</v>
      </c>
      <c r="C40" s="79">
        <f aca="true" t="shared" si="10" ref="C40:H40">C41</f>
        <v>331.37447</v>
      </c>
      <c r="D40" s="34">
        <f t="shared" si="10"/>
        <v>307</v>
      </c>
      <c r="E40" s="206">
        <f t="shared" si="10"/>
        <v>717</v>
      </c>
      <c r="F40" s="206">
        <f t="shared" si="10"/>
        <v>716.06417</v>
      </c>
      <c r="G40" s="7">
        <f t="shared" si="10"/>
        <v>0</v>
      </c>
      <c r="H40" s="206">
        <f t="shared" si="10"/>
        <v>331.37447</v>
      </c>
      <c r="I40" s="25">
        <f t="shared" si="3"/>
        <v>99.86947977684798</v>
      </c>
      <c r="J40" s="26">
        <f t="shared" si="1"/>
        <v>-0.9358300000000099</v>
      </c>
    </row>
    <row r="41" spans="1:10" ht="22.5" customHeight="1">
      <c r="A41" s="82" t="s">
        <v>192</v>
      </c>
      <c r="B41" s="189" t="s">
        <v>190</v>
      </c>
      <c r="C41" s="82">
        <v>331.37447</v>
      </c>
      <c r="D41" s="38">
        <v>307</v>
      </c>
      <c r="E41" s="207">
        <v>717</v>
      </c>
      <c r="F41" s="207">
        <v>716.06417</v>
      </c>
      <c r="G41" s="192"/>
      <c r="H41" s="210">
        <v>331.37447</v>
      </c>
      <c r="I41" s="25">
        <f t="shared" si="3"/>
        <v>99.86947977684798</v>
      </c>
      <c r="J41" s="26">
        <f t="shared" si="1"/>
        <v>-0.9358300000000099</v>
      </c>
    </row>
    <row r="42" spans="1:11" ht="11.25" customHeight="1">
      <c r="A42" s="79" t="s">
        <v>31</v>
      </c>
      <c r="B42" s="10" t="s">
        <v>32</v>
      </c>
      <c r="C42" s="79"/>
      <c r="D42" s="34"/>
      <c r="E42" s="206"/>
      <c r="F42" s="213"/>
      <c r="G42" s="90"/>
      <c r="H42" s="213"/>
      <c r="I42" s="25"/>
      <c r="J42" s="26">
        <f t="shared" si="1"/>
        <v>0</v>
      </c>
      <c r="K42" s="64"/>
    </row>
    <row r="43" spans="1:11" ht="11.25" customHeight="1">
      <c r="A43" s="32"/>
      <c r="B43" s="10" t="s">
        <v>33</v>
      </c>
      <c r="C43" s="79"/>
      <c r="D43" s="34"/>
      <c r="E43" s="206"/>
      <c r="F43" s="214"/>
      <c r="G43" s="92"/>
      <c r="H43" s="214"/>
      <c r="I43" s="25"/>
      <c r="J43" s="26">
        <f t="shared" si="1"/>
        <v>0</v>
      </c>
      <c r="K43" s="93"/>
    </row>
    <row r="44" spans="1:11" s="64" customFormat="1" ht="11.25" customHeight="1">
      <c r="A44" s="32"/>
      <c r="B44" s="10" t="s">
        <v>34</v>
      </c>
      <c r="C44" s="66">
        <f aca="true" t="shared" si="11" ref="C44:H44">C46</f>
        <v>280.80725</v>
      </c>
      <c r="D44" s="45">
        <f t="shared" si="11"/>
        <v>321</v>
      </c>
      <c r="E44" s="208">
        <f t="shared" si="11"/>
        <v>212</v>
      </c>
      <c r="F44" s="208">
        <f t="shared" si="11"/>
        <v>211.01337</v>
      </c>
      <c r="G44" s="21">
        <f t="shared" si="11"/>
        <v>0</v>
      </c>
      <c r="H44" s="208">
        <f t="shared" si="11"/>
        <v>280.80725</v>
      </c>
      <c r="I44" s="25">
        <f>F44/E44*100</f>
        <v>99.53460849056604</v>
      </c>
      <c r="J44" s="26">
        <f t="shared" si="1"/>
        <v>-0.986629999999991</v>
      </c>
      <c r="K44" s="93"/>
    </row>
    <row r="45" spans="1:10" s="93" customFormat="1" ht="11.25" customHeight="1">
      <c r="A45" s="72" t="s">
        <v>35</v>
      </c>
      <c r="B45" s="193" t="s">
        <v>36</v>
      </c>
      <c r="C45" s="72"/>
      <c r="D45" s="73"/>
      <c r="E45" s="209"/>
      <c r="F45" s="215"/>
      <c r="G45" s="92"/>
      <c r="H45" s="215"/>
      <c r="I45" s="25"/>
      <c r="J45" s="26">
        <f t="shared" si="1"/>
        <v>0</v>
      </c>
    </row>
    <row r="46" spans="1:10" s="93" customFormat="1" ht="11.25" customHeight="1" thickBot="1">
      <c r="A46" s="184"/>
      <c r="B46" s="10" t="s">
        <v>37</v>
      </c>
      <c r="C46" s="183">
        <v>280.80725</v>
      </c>
      <c r="D46" s="186">
        <v>321</v>
      </c>
      <c r="E46" s="216">
        <v>212</v>
      </c>
      <c r="F46" s="216">
        <v>211.01337</v>
      </c>
      <c r="G46" s="92"/>
      <c r="H46" s="206">
        <v>280.80725</v>
      </c>
      <c r="I46" s="25">
        <f t="shared" si="3"/>
        <v>99.53460849056604</v>
      </c>
      <c r="J46" s="153">
        <f t="shared" si="1"/>
        <v>-0.986629999999991</v>
      </c>
    </row>
    <row r="47" spans="1:10" s="93" customFormat="1" ht="11.25" customHeight="1" thickBot="1">
      <c r="A47" s="61" t="s">
        <v>38</v>
      </c>
      <c r="B47" s="62" t="s">
        <v>39</v>
      </c>
      <c r="C47" s="63">
        <f>C48+C49+C50+C51+C53</f>
        <v>3876.50405</v>
      </c>
      <c r="D47" s="53">
        <f>D48+D49+D50+D51+D53</f>
        <v>3760.5</v>
      </c>
      <c r="E47" s="204">
        <f>E48+E49+E50+E51+E53+E52</f>
        <v>7197.48546</v>
      </c>
      <c r="F47" s="204">
        <f>F48+F49+F50+F51+F53+F52</f>
        <v>6459.953009999999</v>
      </c>
      <c r="G47" s="95"/>
      <c r="H47" s="204">
        <f>H48+H49+H51+H50+H53+H52</f>
        <v>3876.494062</v>
      </c>
      <c r="I47" s="149">
        <f t="shared" si="3"/>
        <v>89.75291504097042</v>
      </c>
      <c r="J47" s="154">
        <f t="shared" si="1"/>
        <v>-737.5324500000006</v>
      </c>
    </row>
    <row r="48" spans="1:10" s="93" customFormat="1" ht="11.25" customHeight="1">
      <c r="A48" s="67" t="s">
        <v>193</v>
      </c>
      <c r="B48" s="72" t="s">
        <v>151</v>
      </c>
      <c r="C48" s="79">
        <v>3579.52026</v>
      </c>
      <c r="D48" s="34">
        <v>3440.5</v>
      </c>
      <c r="E48" s="206">
        <v>3740.5</v>
      </c>
      <c r="F48" s="206">
        <v>3063.53426</v>
      </c>
      <c r="G48" s="92"/>
      <c r="H48" s="206">
        <v>3579.520262</v>
      </c>
      <c r="I48" s="158">
        <f t="shared" si="3"/>
        <v>81.90173131934233</v>
      </c>
      <c r="J48" s="26">
        <f t="shared" si="1"/>
        <v>-676.9657400000001</v>
      </c>
    </row>
    <row r="49" spans="1:10" s="93" customFormat="1" ht="11.25" customHeight="1">
      <c r="A49" s="67" t="s">
        <v>176</v>
      </c>
      <c r="B49" s="69" t="s">
        <v>178</v>
      </c>
      <c r="C49" s="82">
        <v>17.55642</v>
      </c>
      <c r="D49" s="38">
        <v>18</v>
      </c>
      <c r="E49" s="207">
        <v>20.98546</v>
      </c>
      <c r="F49" s="207">
        <v>18.72203</v>
      </c>
      <c r="G49" s="96"/>
      <c r="H49" s="207">
        <v>17.55642</v>
      </c>
      <c r="I49" s="25">
        <f t="shared" si="3"/>
        <v>89.21429408743006</v>
      </c>
      <c r="J49" s="26">
        <f t="shared" si="1"/>
        <v>-2.2634299999999996</v>
      </c>
    </row>
    <row r="50" spans="1:10" s="93" customFormat="1" ht="11.25" customHeight="1">
      <c r="A50" s="67" t="s">
        <v>214</v>
      </c>
      <c r="B50" s="69" t="s">
        <v>215</v>
      </c>
      <c r="C50" s="82">
        <v>0.5952</v>
      </c>
      <c r="D50" s="38">
        <v>1</v>
      </c>
      <c r="E50" s="207"/>
      <c r="F50" s="207"/>
      <c r="G50" s="96"/>
      <c r="H50" s="207">
        <v>0.5952</v>
      </c>
      <c r="I50" s="25" t="e">
        <f t="shared" si="3"/>
        <v>#DIV/0!</v>
      </c>
      <c r="J50" s="26">
        <f t="shared" si="1"/>
        <v>0</v>
      </c>
    </row>
    <row r="51" spans="1:10" s="93" customFormat="1" ht="11.25" customHeight="1">
      <c r="A51" s="67" t="s">
        <v>177</v>
      </c>
      <c r="B51" s="82" t="s">
        <v>179</v>
      </c>
      <c r="C51" s="82">
        <v>278.82217</v>
      </c>
      <c r="D51" s="38">
        <v>300</v>
      </c>
      <c r="E51" s="207">
        <v>135</v>
      </c>
      <c r="F51" s="207">
        <v>133.15199</v>
      </c>
      <c r="G51" s="96"/>
      <c r="H51" s="207">
        <v>278.82217</v>
      </c>
      <c r="I51" s="25">
        <f t="shared" si="3"/>
        <v>98.63110370370372</v>
      </c>
      <c r="J51" s="26">
        <f t="shared" si="1"/>
        <v>-1.848009999999988</v>
      </c>
    </row>
    <row r="52" spans="1:10" s="93" customFormat="1" ht="11.25" customHeight="1">
      <c r="A52" s="67" t="s">
        <v>202</v>
      </c>
      <c r="B52" s="72" t="s">
        <v>203</v>
      </c>
      <c r="C52" s="72"/>
      <c r="D52" s="73"/>
      <c r="E52" s="209">
        <v>1</v>
      </c>
      <c r="F52" s="209">
        <v>1E-05</v>
      </c>
      <c r="G52" s="97"/>
      <c r="H52" s="209"/>
      <c r="I52" s="25">
        <f t="shared" si="3"/>
        <v>0.001</v>
      </c>
      <c r="J52" s="26">
        <f t="shared" si="1"/>
        <v>-0.99999</v>
      </c>
    </row>
    <row r="53" spans="1:10" s="93" customFormat="1" ht="23.25" customHeight="1" thickBot="1">
      <c r="A53" s="67" t="s">
        <v>204</v>
      </c>
      <c r="B53" s="98" t="s">
        <v>205</v>
      </c>
      <c r="C53" s="72">
        <v>0.01</v>
      </c>
      <c r="D53" s="73">
        <v>1</v>
      </c>
      <c r="E53" s="209">
        <v>3300</v>
      </c>
      <c r="F53" s="209">
        <v>3244.54472</v>
      </c>
      <c r="G53" s="97"/>
      <c r="H53" s="209">
        <v>1E-05</v>
      </c>
      <c r="I53" s="25">
        <f t="shared" si="3"/>
        <v>98.31953696969697</v>
      </c>
      <c r="J53" s="153">
        <f t="shared" si="1"/>
        <v>-55.45528000000013</v>
      </c>
    </row>
    <row r="54" spans="1:11" s="93" customFormat="1" ht="34.5" customHeight="1" thickBot="1">
      <c r="A54" s="99" t="s">
        <v>228</v>
      </c>
      <c r="B54" s="100" t="s">
        <v>119</v>
      </c>
      <c r="C54" s="101">
        <v>97.37</v>
      </c>
      <c r="D54" s="170">
        <v>104.5</v>
      </c>
      <c r="E54" s="231"/>
      <c r="F54" s="204"/>
      <c r="G54" s="102"/>
      <c r="H54" s="204"/>
      <c r="I54" s="149" t="e">
        <f t="shared" si="3"/>
        <v>#DIV/0!</v>
      </c>
      <c r="J54" s="154">
        <f t="shared" si="1"/>
        <v>0</v>
      </c>
      <c r="K54" s="9"/>
    </row>
    <row r="55" spans="1:10" s="15" customFormat="1" ht="11.25" customHeight="1" thickBot="1">
      <c r="A55" s="61" t="s">
        <v>143</v>
      </c>
      <c r="B55" s="62" t="s">
        <v>40</v>
      </c>
      <c r="C55" s="103">
        <v>878.31101</v>
      </c>
      <c r="D55" s="104">
        <v>400</v>
      </c>
      <c r="E55" s="217">
        <v>1684.2</v>
      </c>
      <c r="F55" s="217">
        <v>1215.46876</v>
      </c>
      <c r="G55" s="105"/>
      <c r="H55" s="250">
        <v>975.68101</v>
      </c>
      <c r="I55" s="149">
        <f t="shared" si="3"/>
        <v>72.16890868067925</v>
      </c>
      <c r="J55" s="154">
        <f t="shared" si="1"/>
        <v>-468.73124000000007</v>
      </c>
    </row>
    <row r="56" spans="1:10" ht="11.25" customHeight="1" thickBot="1">
      <c r="A56" s="61" t="s">
        <v>41</v>
      </c>
      <c r="B56" s="62" t="s">
        <v>42</v>
      </c>
      <c r="C56" s="104">
        <f>C59+C61+C63+C65+C66+C68+C69+C70+C72+C74+C81+C57+C77</f>
        <v>1033.9858</v>
      </c>
      <c r="D56" s="104">
        <f>D59+D61+D63+D65+D66+D68+D69+D70+D72+D74+D81+D57+D77</f>
        <v>1077.0620000000001</v>
      </c>
      <c r="E56" s="217">
        <f>E59+E61+E63+E65+E66+E68+E69+E70+E72+E74+E81+E57+E77+E78</f>
        <v>2158.2619999999997</v>
      </c>
      <c r="F56" s="217">
        <f>F59+F61+F63+F65+F66+F68+F69+F70+F72+F74+F57+F77+F78+F79</f>
        <v>979.8887300000001</v>
      </c>
      <c r="G56" s="104">
        <f>G59+G61+G63+G65+G66+G68+G69+G70+G72+G74+G57+G77+G78+G79</f>
        <v>0</v>
      </c>
      <c r="H56" s="217">
        <f>H59+H61+H63+H65+H66+H68+H69+H70+H72+H74+H57+H77+H78+H79+H71</f>
        <v>1049.9858</v>
      </c>
      <c r="I56" s="149">
        <f t="shared" si="3"/>
        <v>45.40175057523138</v>
      </c>
      <c r="J56" s="154">
        <f t="shared" si="1"/>
        <v>-1178.3732699999996</v>
      </c>
    </row>
    <row r="57" spans="1:10" ht="11.25" customHeight="1">
      <c r="A57" s="75" t="s">
        <v>144</v>
      </c>
      <c r="B57" s="76" t="s">
        <v>194</v>
      </c>
      <c r="C57" s="44">
        <v>33.14669</v>
      </c>
      <c r="D57" s="45">
        <v>30.5</v>
      </c>
      <c r="E57" s="208">
        <v>150.2</v>
      </c>
      <c r="F57" s="208">
        <v>44.56202</v>
      </c>
      <c r="G57" s="46"/>
      <c r="H57" s="207">
        <v>33.14669</v>
      </c>
      <c r="I57" s="158">
        <f t="shared" si="3"/>
        <v>29.66845539280959</v>
      </c>
      <c r="J57" s="26">
        <f t="shared" si="1"/>
        <v>-105.63798</v>
      </c>
    </row>
    <row r="58" spans="1:11" s="15" customFormat="1" ht="11.25" customHeight="1">
      <c r="A58" s="31" t="s">
        <v>43</v>
      </c>
      <c r="B58" s="32" t="s">
        <v>44</v>
      </c>
      <c r="C58" s="72"/>
      <c r="D58" s="73"/>
      <c r="E58" s="209"/>
      <c r="F58" s="218"/>
      <c r="G58" s="106"/>
      <c r="H58" s="218"/>
      <c r="I58" s="25"/>
      <c r="J58" s="26">
        <f t="shared" si="1"/>
        <v>0</v>
      </c>
      <c r="K58" s="9"/>
    </row>
    <row r="59" spans="2:10" ht="11.25" customHeight="1">
      <c r="B59" s="32" t="s">
        <v>45</v>
      </c>
      <c r="C59" s="66">
        <v>1.458</v>
      </c>
      <c r="D59" s="45">
        <v>2.2</v>
      </c>
      <c r="E59" s="208">
        <v>2.2</v>
      </c>
      <c r="F59" s="206">
        <v>0.6407</v>
      </c>
      <c r="G59" s="48"/>
      <c r="H59" s="206">
        <v>1.458</v>
      </c>
      <c r="I59" s="25">
        <f t="shared" si="3"/>
        <v>29.12272727272727</v>
      </c>
      <c r="J59" s="26">
        <f t="shared" si="1"/>
        <v>-1.5593000000000001</v>
      </c>
    </row>
    <row r="60" spans="1:10" ht="11.25" customHeight="1">
      <c r="A60" s="67" t="s">
        <v>46</v>
      </c>
      <c r="B60" s="36" t="s">
        <v>195</v>
      </c>
      <c r="C60" s="72"/>
      <c r="D60" s="73"/>
      <c r="E60" s="209"/>
      <c r="F60" s="209"/>
      <c r="G60" s="74"/>
      <c r="H60" s="209"/>
      <c r="I60" s="25"/>
      <c r="J60" s="26">
        <f t="shared" si="1"/>
        <v>0</v>
      </c>
    </row>
    <row r="61" spans="1:10" ht="11.25" customHeight="1">
      <c r="A61" s="75"/>
      <c r="B61" s="76" t="s">
        <v>47</v>
      </c>
      <c r="C61" s="66">
        <v>15</v>
      </c>
      <c r="D61" s="45">
        <v>18.5</v>
      </c>
      <c r="E61" s="208">
        <v>145.5</v>
      </c>
      <c r="F61" s="208">
        <v>40</v>
      </c>
      <c r="G61" s="48"/>
      <c r="H61" s="208">
        <v>15</v>
      </c>
      <c r="I61" s="25">
        <f t="shared" si="3"/>
        <v>27.491408934707906</v>
      </c>
      <c r="J61" s="26">
        <f t="shared" si="1"/>
        <v>-105.5</v>
      </c>
    </row>
    <row r="62" spans="1:10" ht="11.25" customHeight="1">
      <c r="A62" s="67" t="s">
        <v>64</v>
      </c>
      <c r="B62" s="36" t="s">
        <v>44</v>
      </c>
      <c r="C62" s="79"/>
      <c r="D62" s="34"/>
      <c r="E62" s="206"/>
      <c r="F62" s="206"/>
      <c r="G62" s="48"/>
      <c r="H62" s="206"/>
      <c r="I62" s="25"/>
      <c r="J62" s="26">
        <f t="shared" si="1"/>
        <v>0</v>
      </c>
    </row>
    <row r="63" spans="1:10" ht="11.25" customHeight="1">
      <c r="A63" s="75"/>
      <c r="B63" s="76" t="s">
        <v>196</v>
      </c>
      <c r="C63" s="79">
        <v>24.5</v>
      </c>
      <c r="D63" s="34">
        <v>48.2</v>
      </c>
      <c r="E63" s="206">
        <v>48.2</v>
      </c>
      <c r="F63" s="206"/>
      <c r="G63" s="48"/>
      <c r="H63" s="206">
        <v>24.5</v>
      </c>
      <c r="I63" s="25">
        <f t="shared" si="3"/>
        <v>0</v>
      </c>
      <c r="J63" s="26">
        <f t="shared" si="1"/>
        <v>-48.2</v>
      </c>
    </row>
    <row r="64" spans="1:10" ht="11.25" customHeight="1">
      <c r="A64" s="31" t="s">
        <v>252</v>
      </c>
      <c r="B64" s="32" t="s">
        <v>221</v>
      </c>
      <c r="C64" s="72"/>
      <c r="D64" s="73"/>
      <c r="E64" s="209"/>
      <c r="F64" s="209"/>
      <c r="G64" s="48"/>
      <c r="H64" s="209"/>
      <c r="I64" s="25"/>
      <c r="J64" s="26">
        <f t="shared" si="1"/>
        <v>0</v>
      </c>
    </row>
    <row r="65" spans="2:10" ht="11.25" customHeight="1">
      <c r="B65" s="76"/>
      <c r="C65" s="66"/>
      <c r="D65" s="45"/>
      <c r="E65" s="208"/>
      <c r="F65" s="208"/>
      <c r="G65" s="48"/>
      <c r="H65" s="208">
        <v>10</v>
      </c>
      <c r="I65" s="25"/>
      <c r="J65" s="26">
        <f t="shared" si="1"/>
        <v>0</v>
      </c>
    </row>
    <row r="66" spans="1:10" ht="11.25" customHeight="1">
      <c r="A66" s="67" t="s">
        <v>125</v>
      </c>
      <c r="B66" s="36" t="s">
        <v>127</v>
      </c>
      <c r="C66" s="72">
        <v>0.1</v>
      </c>
      <c r="D66" s="73">
        <v>300.2</v>
      </c>
      <c r="E66" s="209">
        <v>310.2</v>
      </c>
      <c r="F66" s="207">
        <v>170</v>
      </c>
      <c r="G66" s="48"/>
      <c r="H66" s="207">
        <v>0.1</v>
      </c>
      <c r="I66" s="25">
        <f t="shared" si="3"/>
        <v>54.803352675693105</v>
      </c>
      <c r="J66" s="26">
        <f t="shared" si="1"/>
        <v>-140.2</v>
      </c>
    </row>
    <row r="67" spans="1:10" ht="11.25" customHeight="1">
      <c r="A67" s="67" t="s">
        <v>48</v>
      </c>
      <c r="B67" s="36" t="s">
        <v>49</v>
      </c>
      <c r="C67" s="72"/>
      <c r="D67" s="73"/>
      <c r="E67" s="209"/>
      <c r="F67" s="209"/>
      <c r="G67" s="74"/>
      <c r="H67" s="209"/>
      <c r="I67" s="25"/>
      <c r="J67" s="26">
        <f t="shared" si="1"/>
        <v>0</v>
      </c>
    </row>
    <row r="68" spans="1:10" ht="11.25" customHeight="1">
      <c r="A68" s="75"/>
      <c r="B68" s="76" t="s">
        <v>50</v>
      </c>
      <c r="C68" s="66">
        <v>379</v>
      </c>
      <c r="D68" s="45">
        <v>312</v>
      </c>
      <c r="E68" s="208">
        <v>351</v>
      </c>
      <c r="F68" s="208">
        <v>80</v>
      </c>
      <c r="G68" s="46"/>
      <c r="H68" s="208">
        <v>379</v>
      </c>
      <c r="I68" s="25">
        <f t="shared" si="3"/>
        <v>22.79202279202279</v>
      </c>
      <c r="J68" s="26">
        <f t="shared" si="1"/>
        <v>-271</v>
      </c>
    </row>
    <row r="69" spans="1:10" ht="11.25" customHeight="1">
      <c r="A69" s="67" t="s">
        <v>51</v>
      </c>
      <c r="B69" s="36" t="s">
        <v>126</v>
      </c>
      <c r="C69" s="72">
        <v>115.9</v>
      </c>
      <c r="D69" s="73">
        <v>34.7</v>
      </c>
      <c r="E69" s="209">
        <v>187.7</v>
      </c>
      <c r="F69" s="207">
        <v>143.259</v>
      </c>
      <c r="G69" s="46"/>
      <c r="H69" s="207">
        <v>115.9</v>
      </c>
      <c r="I69" s="25">
        <f t="shared" si="3"/>
        <v>76.32338838572188</v>
      </c>
      <c r="J69" s="26">
        <f t="shared" si="1"/>
        <v>-44.441</v>
      </c>
    </row>
    <row r="70" spans="1:10" ht="11.25" customHeight="1">
      <c r="A70" s="67" t="s">
        <v>52</v>
      </c>
      <c r="B70" s="36" t="s">
        <v>53</v>
      </c>
      <c r="C70" s="82"/>
      <c r="D70" s="38"/>
      <c r="E70" s="207"/>
      <c r="F70" s="207"/>
      <c r="G70" s="39"/>
      <c r="H70" s="207"/>
      <c r="I70" s="25"/>
      <c r="J70" s="26">
        <f t="shared" si="1"/>
        <v>0</v>
      </c>
    </row>
    <row r="71" spans="1:10" ht="11.25" customHeight="1">
      <c r="A71" s="67" t="s">
        <v>54</v>
      </c>
      <c r="B71" s="36" t="s">
        <v>49</v>
      </c>
      <c r="C71" s="79"/>
      <c r="D71" s="34"/>
      <c r="E71" s="206"/>
      <c r="F71" s="206"/>
      <c r="G71" s="48"/>
      <c r="H71" s="206">
        <v>4</v>
      </c>
      <c r="I71" s="25"/>
      <c r="J71" s="26">
        <f t="shared" si="1"/>
        <v>0</v>
      </c>
    </row>
    <row r="72" spans="2:10" ht="11.25" customHeight="1">
      <c r="B72" s="32" t="s">
        <v>55</v>
      </c>
      <c r="C72" s="79">
        <v>4</v>
      </c>
      <c r="D72" s="34"/>
      <c r="E72" s="206"/>
      <c r="F72" s="206"/>
      <c r="G72" s="48"/>
      <c r="H72" s="206"/>
      <c r="I72" s="25"/>
      <c r="J72" s="26">
        <f t="shared" si="1"/>
        <v>0</v>
      </c>
    </row>
    <row r="73" spans="1:10" ht="11.25" customHeight="1">
      <c r="A73" s="67" t="s">
        <v>56</v>
      </c>
      <c r="B73" s="36" t="s">
        <v>57</v>
      </c>
      <c r="C73" s="72"/>
      <c r="D73" s="73"/>
      <c r="E73" s="209"/>
      <c r="F73" s="209"/>
      <c r="G73" s="48"/>
      <c r="H73" s="209"/>
      <c r="I73" s="25"/>
      <c r="J73" s="26">
        <f aca="true" t="shared" si="12" ref="J73:J141">F73-E73</f>
        <v>0</v>
      </c>
    </row>
    <row r="74" spans="1:10" ht="11.25" customHeight="1">
      <c r="A74" s="75"/>
      <c r="B74" s="76" t="s">
        <v>58</v>
      </c>
      <c r="C74" s="66">
        <f aca="true" t="shared" si="13" ref="C74:H74">C75+C76</f>
        <v>0</v>
      </c>
      <c r="D74" s="45">
        <f t="shared" si="13"/>
        <v>0</v>
      </c>
      <c r="E74" s="208">
        <f t="shared" si="13"/>
        <v>0</v>
      </c>
      <c r="F74" s="208">
        <f t="shared" si="13"/>
        <v>0</v>
      </c>
      <c r="G74" s="21">
        <f t="shared" si="13"/>
        <v>0</v>
      </c>
      <c r="H74" s="208">
        <f t="shared" si="13"/>
        <v>0</v>
      </c>
      <c r="I74" s="25"/>
      <c r="J74" s="26">
        <f t="shared" si="12"/>
        <v>0</v>
      </c>
    </row>
    <row r="75" spans="1:10" ht="11.25" customHeight="1">
      <c r="A75" s="31" t="s">
        <v>173</v>
      </c>
      <c r="B75" s="88" t="s">
        <v>172</v>
      </c>
      <c r="C75" s="79"/>
      <c r="D75" s="34"/>
      <c r="E75" s="206"/>
      <c r="F75" s="206"/>
      <c r="G75" s="48"/>
      <c r="H75" s="206"/>
      <c r="I75" s="25"/>
      <c r="J75" s="26">
        <f t="shared" si="12"/>
        <v>0</v>
      </c>
    </row>
    <row r="76" spans="1:10" ht="11.25" customHeight="1">
      <c r="A76" s="83" t="s">
        <v>146</v>
      </c>
      <c r="B76" s="107" t="s">
        <v>150</v>
      </c>
      <c r="C76" s="82"/>
      <c r="D76" s="38"/>
      <c r="E76" s="207"/>
      <c r="F76" s="207"/>
      <c r="G76" s="39"/>
      <c r="H76" s="207"/>
      <c r="I76" s="25"/>
      <c r="J76" s="26">
        <f t="shared" si="12"/>
        <v>0</v>
      </c>
    </row>
    <row r="77" spans="1:10" ht="11.25" customHeight="1">
      <c r="A77" s="83" t="s">
        <v>136</v>
      </c>
      <c r="B77" s="108" t="s">
        <v>174</v>
      </c>
      <c r="C77" s="82">
        <v>23</v>
      </c>
      <c r="D77" s="38">
        <v>20</v>
      </c>
      <c r="E77" s="207">
        <v>101</v>
      </c>
      <c r="F77" s="207"/>
      <c r="G77" s="39"/>
      <c r="H77" s="207">
        <v>23</v>
      </c>
      <c r="I77" s="25">
        <f aca="true" t="shared" si="14" ref="I77:I134">F77/E77*100</f>
        <v>0</v>
      </c>
      <c r="J77" s="26">
        <f t="shared" si="12"/>
        <v>-101</v>
      </c>
    </row>
    <row r="78" spans="1:10" ht="11.25" customHeight="1">
      <c r="A78" s="83" t="s">
        <v>182</v>
      </c>
      <c r="B78" s="108" t="s">
        <v>174</v>
      </c>
      <c r="C78" s="82">
        <v>6</v>
      </c>
      <c r="D78" s="38"/>
      <c r="E78" s="207">
        <v>100</v>
      </c>
      <c r="F78" s="207">
        <v>53.2</v>
      </c>
      <c r="G78" s="39"/>
      <c r="H78" s="207">
        <v>6</v>
      </c>
      <c r="I78" s="25"/>
      <c r="J78" s="26">
        <f t="shared" si="12"/>
        <v>-46.8</v>
      </c>
    </row>
    <row r="79" spans="1:10" ht="11.25" customHeight="1">
      <c r="A79" s="83" t="s">
        <v>59</v>
      </c>
      <c r="B79" s="81" t="s">
        <v>60</v>
      </c>
      <c r="C79" s="82">
        <f aca="true" t="shared" si="15" ref="C79:H79">C81</f>
        <v>437.88111</v>
      </c>
      <c r="D79" s="38">
        <f t="shared" si="15"/>
        <v>310.762</v>
      </c>
      <c r="E79" s="207">
        <f t="shared" si="15"/>
        <v>762.262</v>
      </c>
      <c r="F79" s="207">
        <f t="shared" si="15"/>
        <v>448.22701</v>
      </c>
      <c r="G79" s="109">
        <f t="shared" si="15"/>
        <v>0</v>
      </c>
      <c r="H79" s="207">
        <f t="shared" si="15"/>
        <v>437.88111</v>
      </c>
      <c r="I79" s="25">
        <f t="shared" si="14"/>
        <v>58.80222416964247</v>
      </c>
      <c r="J79" s="26">
        <f t="shared" si="12"/>
        <v>-314.03498999999994</v>
      </c>
    </row>
    <row r="80" spans="1:10" ht="11.25" customHeight="1">
      <c r="A80" s="67" t="s">
        <v>61</v>
      </c>
      <c r="B80" s="36" t="s">
        <v>62</v>
      </c>
      <c r="C80" s="72"/>
      <c r="D80" s="73"/>
      <c r="E80" s="209"/>
      <c r="F80" s="209"/>
      <c r="G80" s="74"/>
      <c r="H80" s="209"/>
      <c r="I80" s="25"/>
      <c r="J80" s="26">
        <f t="shared" si="12"/>
        <v>0</v>
      </c>
    </row>
    <row r="81" spans="2:10" ht="11.25" customHeight="1" thickBot="1">
      <c r="B81" s="32" t="s">
        <v>63</v>
      </c>
      <c r="C81" s="79">
        <v>437.88111</v>
      </c>
      <c r="D81" s="34">
        <v>310.762</v>
      </c>
      <c r="E81" s="206">
        <v>762.262</v>
      </c>
      <c r="F81" s="209">
        <v>448.22701</v>
      </c>
      <c r="G81" s="48"/>
      <c r="H81" s="206">
        <v>437.88111</v>
      </c>
      <c r="I81" s="25">
        <f t="shared" si="14"/>
        <v>58.80222416964247</v>
      </c>
      <c r="J81" s="153">
        <f t="shared" si="12"/>
        <v>-314.03498999999994</v>
      </c>
    </row>
    <row r="82" spans="1:10" ht="11.25" customHeight="1" thickBot="1">
      <c r="A82" s="61" t="s">
        <v>65</v>
      </c>
      <c r="B82" s="62" t="s">
        <v>66</v>
      </c>
      <c r="C82" s="110">
        <f aca="true" t="shared" si="16" ref="C82:H82">C83+C84+C85</f>
        <v>2421.5086499999998</v>
      </c>
      <c r="D82" s="104">
        <f t="shared" si="16"/>
        <v>0</v>
      </c>
      <c r="E82" s="217">
        <f t="shared" si="16"/>
        <v>1984.1</v>
      </c>
      <c r="F82" s="217">
        <f t="shared" si="16"/>
        <v>1441.30588</v>
      </c>
      <c r="G82" s="95">
        <f t="shared" si="16"/>
        <v>0</v>
      </c>
      <c r="H82" s="217">
        <f t="shared" si="16"/>
        <v>2421.5086499999998</v>
      </c>
      <c r="I82" s="149">
        <f t="shared" si="14"/>
        <v>72.6428042941384</v>
      </c>
      <c r="J82" s="154">
        <f t="shared" si="12"/>
        <v>-542.79412</v>
      </c>
    </row>
    <row r="83" spans="1:10" ht="11.25" customHeight="1">
      <c r="A83" s="31" t="s">
        <v>67</v>
      </c>
      <c r="B83" s="32" t="s">
        <v>68</v>
      </c>
      <c r="C83" s="66">
        <v>-10.38828</v>
      </c>
      <c r="D83" s="45"/>
      <c r="E83" s="208"/>
      <c r="F83" s="208">
        <v>21.59315</v>
      </c>
      <c r="G83" s="46"/>
      <c r="H83" s="208">
        <v>-10.38828</v>
      </c>
      <c r="I83" s="158"/>
      <c r="J83" s="26">
        <f t="shared" si="12"/>
        <v>21.59315</v>
      </c>
    </row>
    <row r="84" spans="1:10" ht="11.25" customHeight="1">
      <c r="A84" s="67" t="s">
        <v>217</v>
      </c>
      <c r="B84" s="81" t="s">
        <v>68</v>
      </c>
      <c r="C84" s="82"/>
      <c r="D84" s="38"/>
      <c r="E84" s="207"/>
      <c r="F84" s="207"/>
      <c r="G84" s="39"/>
      <c r="H84" s="207"/>
      <c r="I84" s="25"/>
      <c r="J84" s="26">
        <f t="shared" si="12"/>
        <v>0</v>
      </c>
    </row>
    <row r="85" spans="1:10" ht="11.25" customHeight="1" thickBot="1">
      <c r="A85" s="67" t="s">
        <v>69</v>
      </c>
      <c r="B85" s="36" t="s">
        <v>66</v>
      </c>
      <c r="C85" s="72">
        <v>2431.89693</v>
      </c>
      <c r="D85" s="73"/>
      <c r="E85" s="209">
        <v>1984.1</v>
      </c>
      <c r="F85" s="209">
        <v>1419.71273</v>
      </c>
      <c r="G85" s="74"/>
      <c r="H85" s="209">
        <v>2431.89693</v>
      </c>
      <c r="I85" s="25">
        <f t="shared" si="14"/>
        <v>71.55449473312837</v>
      </c>
      <c r="J85" s="153">
        <f t="shared" si="12"/>
        <v>-564.38727</v>
      </c>
    </row>
    <row r="86" spans="1:10" ht="11.25" customHeight="1" thickBot="1">
      <c r="A86" s="111" t="s">
        <v>72</v>
      </c>
      <c r="B86" s="112" t="s">
        <v>73</v>
      </c>
      <c r="C86" s="53">
        <f>C87+C155+C153+C152</f>
        <v>449700.47119</v>
      </c>
      <c r="D86" s="53">
        <f>D87+D155+D153+D152</f>
        <v>321040.94743</v>
      </c>
      <c r="E86" s="204">
        <f>E87+E155+E153+E152</f>
        <v>442509.16326</v>
      </c>
      <c r="F86" s="204">
        <f>F87+F152+F153+F155</f>
        <v>438200.51957999996</v>
      </c>
      <c r="G86" s="204">
        <f>G87+G155+G153+G152</f>
        <v>0</v>
      </c>
      <c r="H86" s="204">
        <f>H87+H155+H153+H152+H154</f>
        <v>493578.3329999999</v>
      </c>
      <c r="I86" s="149">
        <f t="shared" si="14"/>
        <v>99.02631537655449</v>
      </c>
      <c r="J86" s="154">
        <f t="shared" si="12"/>
        <v>-4308.643680000037</v>
      </c>
    </row>
    <row r="87" spans="1:10" ht="11.25" customHeight="1" thickBot="1">
      <c r="A87" s="113" t="s">
        <v>130</v>
      </c>
      <c r="B87" s="20" t="s">
        <v>131</v>
      </c>
      <c r="C87" s="87">
        <f aca="true" t="shared" si="17" ref="C87:H87">C88+C91+C111+C134</f>
        <v>444974.29515</v>
      </c>
      <c r="D87" s="87">
        <f t="shared" si="17"/>
        <v>321040.94743</v>
      </c>
      <c r="E87" s="212">
        <f t="shared" si="17"/>
        <v>439509.16326</v>
      </c>
      <c r="F87" s="212">
        <f t="shared" si="17"/>
        <v>436466.81667</v>
      </c>
      <c r="G87" s="212">
        <f t="shared" si="17"/>
        <v>0</v>
      </c>
      <c r="H87" s="212">
        <f t="shared" si="17"/>
        <v>488852.15695999993</v>
      </c>
      <c r="I87" s="149">
        <f t="shared" si="14"/>
        <v>99.30778540146153</v>
      </c>
      <c r="J87" s="154">
        <f t="shared" si="12"/>
        <v>-3042.34659000003</v>
      </c>
    </row>
    <row r="88" spans="1:10" ht="11.25" customHeight="1" thickBot="1">
      <c r="A88" s="111" t="s">
        <v>74</v>
      </c>
      <c r="B88" s="112" t="s">
        <v>75</v>
      </c>
      <c r="C88" s="114">
        <f aca="true" t="shared" si="18" ref="C88:H88">C89+C90</f>
        <v>113046.1</v>
      </c>
      <c r="D88" s="53">
        <f t="shared" si="18"/>
        <v>106780</v>
      </c>
      <c r="E88" s="204">
        <f t="shared" si="18"/>
        <v>106780</v>
      </c>
      <c r="F88" s="204">
        <f t="shared" si="18"/>
        <v>106780</v>
      </c>
      <c r="G88" s="114">
        <f t="shared" si="18"/>
        <v>0</v>
      </c>
      <c r="H88" s="204">
        <f t="shared" si="18"/>
        <v>113046.1</v>
      </c>
      <c r="I88" s="158">
        <f t="shared" si="14"/>
        <v>100</v>
      </c>
      <c r="J88" s="26">
        <f t="shared" si="12"/>
        <v>0</v>
      </c>
    </row>
    <row r="89" spans="1:10" ht="11.25" customHeight="1">
      <c r="A89" s="75" t="s">
        <v>76</v>
      </c>
      <c r="B89" s="76" t="s">
        <v>77</v>
      </c>
      <c r="C89" s="115">
        <v>100951</v>
      </c>
      <c r="D89" s="171">
        <v>106780</v>
      </c>
      <c r="E89" s="232">
        <v>106780</v>
      </c>
      <c r="F89" s="208">
        <v>106780</v>
      </c>
      <c r="H89" s="208">
        <v>100951</v>
      </c>
      <c r="I89" s="25">
        <f t="shared" si="14"/>
        <v>100</v>
      </c>
      <c r="J89" s="26">
        <f t="shared" si="12"/>
        <v>0</v>
      </c>
    </row>
    <row r="90" spans="1:10" ht="11.25" customHeight="1" thickBot="1">
      <c r="A90" s="116" t="s">
        <v>121</v>
      </c>
      <c r="B90" s="88" t="s">
        <v>122</v>
      </c>
      <c r="C90" s="117">
        <v>12095.1</v>
      </c>
      <c r="D90" s="172"/>
      <c r="E90" s="233"/>
      <c r="F90" s="206"/>
      <c r="H90" s="206">
        <v>12095.1</v>
      </c>
      <c r="I90" s="25"/>
      <c r="J90" s="153">
        <f t="shared" si="12"/>
        <v>0</v>
      </c>
    </row>
    <row r="91" spans="1:11" ht="11.25" customHeight="1" thickBot="1">
      <c r="A91" s="111" t="s">
        <v>78</v>
      </c>
      <c r="B91" s="112" t="s">
        <v>79</v>
      </c>
      <c r="C91" s="114">
        <f>C93+C95+C99+C96+C98</f>
        <v>101011.51202</v>
      </c>
      <c r="D91" s="53">
        <f>D93+D95+D99+D96+D98+D97</f>
        <v>7878.7</v>
      </c>
      <c r="E91" s="204">
        <f>E93+E95+E99+E96+E98+E97+E92+E94</f>
        <v>114962.90899999999</v>
      </c>
      <c r="F91" s="204">
        <f>F93+F95+F99+F96+F98+F97+F92+F94</f>
        <v>113224.67598</v>
      </c>
      <c r="G91" s="114">
        <f>G93+G95+G99+G96+G98</f>
        <v>0</v>
      </c>
      <c r="H91" s="204">
        <f>H93+H95+H99+H96+H98+H92+H94</f>
        <v>122346.46587999999</v>
      </c>
      <c r="I91" s="149">
        <f t="shared" si="14"/>
        <v>98.48800536179893</v>
      </c>
      <c r="J91" s="154">
        <f t="shared" si="12"/>
        <v>-1738.2330199999851</v>
      </c>
      <c r="K91" s="15"/>
    </row>
    <row r="92" spans="1:11" ht="11.25" customHeight="1">
      <c r="A92" s="75" t="s">
        <v>256</v>
      </c>
      <c r="B92" s="76" t="s">
        <v>235</v>
      </c>
      <c r="C92" s="115">
        <v>7319.906</v>
      </c>
      <c r="D92" s="171"/>
      <c r="E92" s="232">
        <v>3777.299</v>
      </c>
      <c r="F92" s="208">
        <v>3777.299</v>
      </c>
      <c r="G92" s="118"/>
      <c r="H92" s="208">
        <v>7319.906</v>
      </c>
      <c r="I92" s="158"/>
      <c r="J92" s="26">
        <f t="shared" si="12"/>
        <v>0</v>
      </c>
      <c r="K92" s="15"/>
    </row>
    <row r="93" spans="1:11" ht="11.25" customHeight="1">
      <c r="A93" s="83" t="s">
        <v>257</v>
      </c>
      <c r="B93" s="81" t="s">
        <v>80</v>
      </c>
      <c r="C93" s="119">
        <v>17848.442</v>
      </c>
      <c r="D93" s="173"/>
      <c r="E93" s="234">
        <v>12875.31</v>
      </c>
      <c r="F93" s="207">
        <v>12875.277</v>
      </c>
      <c r="G93" s="109"/>
      <c r="H93" s="207">
        <v>17848.442</v>
      </c>
      <c r="I93" s="25"/>
      <c r="J93" s="26">
        <f t="shared" si="12"/>
        <v>-0.03299999999944703</v>
      </c>
      <c r="K93" s="15"/>
    </row>
    <row r="94" spans="1:11" ht="11.25" customHeight="1">
      <c r="A94" s="75" t="s">
        <v>256</v>
      </c>
      <c r="B94" s="76" t="s">
        <v>258</v>
      </c>
      <c r="C94" s="115"/>
      <c r="D94" s="171"/>
      <c r="E94" s="232">
        <v>27.4</v>
      </c>
      <c r="F94" s="208">
        <v>27.4</v>
      </c>
      <c r="G94" s="118"/>
      <c r="H94" s="208">
        <v>2696.9041</v>
      </c>
      <c r="I94" s="25"/>
      <c r="J94" s="26">
        <f t="shared" si="12"/>
        <v>0</v>
      </c>
      <c r="K94" s="15"/>
    </row>
    <row r="95" spans="1:11" s="15" customFormat="1" ht="11.25" customHeight="1">
      <c r="A95" s="75" t="s">
        <v>111</v>
      </c>
      <c r="B95" s="76" t="s">
        <v>81</v>
      </c>
      <c r="C95" s="115">
        <v>67983</v>
      </c>
      <c r="D95" s="171"/>
      <c r="E95" s="232">
        <v>22367</v>
      </c>
      <c r="F95" s="208">
        <v>20628.99998</v>
      </c>
      <c r="G95" s="21"/>
      <c r="H95" s="208">
        <v>67919.469</v>
      </c>
      <c r="I95" s="25"/>
      <c r="J95" s="26">
        <f t="shared" si="12"/>
        <v>-1738.0000199999995</v>
      </c>
      <c r="K95" s="9"/>
    </row>
    <row r="96" spans="1:11" s="15" customFormat="1" ht="11.25" customHeight="1">
      <c r="A96" s="120" t="s">
        <v>135</v>
      </c>
      <c r="B96" s="36" t="s">
        <v>133</v>
      </c>
      <c r="C96" s="121">
        <v>780.099</v>
      </c>
      <c r="D96" s="91"/>
      <c r="E96" s="214"/>
      <c r="F96" s="206"/>
      <c r="G96" s="7"/>
      <c r="H96" s="206">
        <v>780.099</v>
      </c>
      <c r="I96" s="25"/>
      <c r="J96" s="26">
        <f t="shared" si="12"/>
        <v>0</v>
      </c>
      <c r="K96" s="9"/>
    </row>
    <row r="97" spans="1:11" s="15" customFormat="1" ht="11.25" customHeight="1">
      <c r="A97" s="122" t="s">
        <v>246</v>
      </c>
      <c r="B97" s="81" t="s">
        <v>247</v>
      </c>
      <c r="C97" s="123"/>
      <c r="D97" s="94"/>
      <c r="E97" s="215">
        <v>64514.2</v>
      </c>
      <c r="F97" s="209">
        <v>64514.2</v>
      </c>
      <c r="G97" s="124"/>
      <c r="H97" s="209"/>
      <c r="I97" s="25"/>
      <c r="J97" s="26">
        <f t="shared" si="12"/>
        <v>0</v>
      </c>
      <c r="K97" s="9"/>
    </row>
    <row r="98" spans="1:11" s="15" customFormat="1" ht="11.25" customHeight="1" thickBot="1">
      <c r="A98" s="122" t="s">
        <v>170</v>
      </c>
      <c r="B98" s="81" t="s">
        <v>84</v>
      </c>
      <c r="C98" s="123">
        <v>4914.7</v>
      </c>
      <c r="D98" s="94">
        <v>3276</v>
      </c>
      <c r="E98" s="215">
        <v>3276</v>
      </c>
      <c r="F98" s="209">
        <v>3276</v>
      </c>
      <c r="G98" s="124"/>
      <c r="H98" s="209">
        <v>4914.7</v>
      </c>
      <c r="I98" s="25">
        <f t="shared" si="14"/>
        <v>100</v>
      </c>
      <c r="J98" s="153">
        <f t="shared" si="12"/>
        <v>0</v>
      </c>
      <c r="K98" s="9"/>
    </row>
    <row r="99" spans="1:10" ht="11.25" customHeight="1" thickBot="1">
      <c r="A99" s="111" t="s">
        <v>82</v>
      </c>
      <c r="B99" s="112" t="s">
        <v>83</v>
      </c>
      <c r="C99" s="114">
        <f>C101+C102+C105+C100+C104+C106+C103</f>
        <v>9485.27102</v>
      </c>
      <c r="D99" s="53">
        <f>D101+D102+D105+D100+D104+D106+D103</f>
        <v>4602.7</v>
      </c>
      <c r="E99" s="204">
        <f>E101+E102+E105+E100+E104+E106+E103+E108+E109+E110</f>
        <v>8125.700000000001</v>
      </c>
      <c r="F99" s="204">
        <f>F101+F102+F105+F100+F104+F106+F103+F108+F109+F110</f>
        <v>8125.500000000001</v>
      </c>
      <c r="G99" s="114">
        <f>G101+G102+G105+G100+G104+G103+G106</f>
        <v>0</v>
      </c>
      <c r="H99" s="204">
        <f>H101+H102+H105+H100+H104+H103+H106+H107+H110</f>
        <v>20866.94578</v>
      </c>
      <c r="I99" s="149">
        <f t="shared" si="14"/>
        <v>99.99753867359121</v>
      </c>
      <c r="J99" s="154">
        <f t="shared" si="12"/>
        <v>-0.1999999999998181</v>
      </c>
    </row>
    <row r="100" spans="1:10" ht="21.75" customHeight="1">
      <c r="A100" s="75" t="s">
        <v>82</v>
      </c>
      <c r="B100" s="261" t="s">
        <v>212</v>
      </c>
      <c r="C100" s="255"/>
      <c r="D100" s="190"/>
      <c r="E100" s="235">
        <v>2097</v>
      </c>
      <c r="F100" s="219">
        <v>2097</v>
      </c>
      <c r="G100" s="46"/>
      <c r="H100" s="208">
        <v>3195</v>
      </c>
      <c r="I100" s="158"/>
      <c r="J100" s="26">
        <f t="shared" si="12"/>
        <v>0</v>
      </c>
    </row>
    <row r="101" spans="1:10" ht="11.25" customHeight="1">
      <c r="A101" s="67" t="s">
        <v>82</v>
      </c>
      <c r="B101" s="36" t="s">
        <v>186</v>
      </c>
      <c r="C101" s="256">
        <v>6381.34</v>
      </c>
      <c r="D101" s="94"/>
      <c r="E101" s="215"/>
      <c r="F101" s="208"/>
      <c r="G101" s="124"/>
      <c r="H101" s="208">
        <v>6381.34</v>
      </c>
      <c r="I101" s="25"/>
      <c r="J101" s="26">
        <f t="shared" si="12"/>
        <v>0</v>
      </c>
    </row>
    <row r="102" spans="1:10" ht="11.25" customHeight="1">
      <c r="A102" s="67" t="s">
        <v>82</v>
      </c>
      <c r="B102" s="81" t="s">
        <v>85</v>
      </c>
      <c r="C102" s="257">
        <v>180.7</v>
      </c>
      <c r="D102" s="173">
        <v>219.6</v>
      </c>
      <c r="E102" s="234">
        <v>122</v>
      </c>
      <c r="F102" s="207">
        <v>122</v>
      </c>
      <c r="G102" s="74"/>
      <c r="H102" s="207">
        <v>180.7</v>
      </c>
      <c r="I102" s="25">
        <f t="shared" si="14"/>
        <v>100</v>
      </c>
      <c r="J102" s="26">
        <f t="shared" si="12"/>
        <v>0</v>
      </c>
    </row>
    <row r="103" spans="1:10" ht="20.25" customHeight="1">
      <c r="A103" s="67" t="s">
        <v>82</v>
      </c>
      <c r="B103" s="65" t="s">
        <v>229</v>
      </c>
      <c r="C103" s="256"/>
      <c r="D103" s="94">
        <v>2061.6</v>
      </c>
      <c r="E103" s="215"/>
      <c r="F103" s="207"/>
      <c r="G103" s="74"/>
      <c r="H103" s="207"/>
      <c r="I103" s="25" t="e">
        <f t="shared" si="14"/>
        <v>#DIV/0!</v>
      </c>
      <c r="J103" s="26">
        <f t="shared" si="12"/>
        <v>0</v>
      </c>
    </row>
    <row r="104" spans="1:10" ht="11.25" customHeight="1" thickBot="1">
      <c r="A104" s="67" t="s">
        <v>82</v>
      </c>
      <c r="B104" s="65" t="s">
        <v>241</v>
      </c>
      <c r="C104" s="256"/>
      <c r="D104" s="94"/>
      <c r="E104" s="215">
        <v>1438.9</v>
      </c>
      <c r="F104" s="207">
        <v>1438.9</v>
      </c>
      <c r="G104" s="74"/>
      <c r="H104" s="209">
        <v>5274.1</v>
      </c>
      <c r="I104" s="25"/>
      <c r="J104" s="26">
        <f t="shared" si="12"/>
        <v>0</v>
      </c>
    </row>
    <row r="105" spans="1:10" ht="11.25" customHeight="1">
      <c r="A105" s="67" t="s">
        <v>82</v>
      </c>
      <c r="B105" s="76" t="s">
        <v>187</v>
      </c>
      <c r="C105" s="256">
        <v>601.76702</v>
      </c>
      <c r="D105" s="94"/>
      <c r="E105" s="215"/>
      <c r="F105" s="209"/>
      <c r="G105" s="74"/>
      <c r="H105" s="211">
        <v>601.76702</v>
      </c>
      <c r="I105" s="185"/>
      <c r="J105" s="26">
        <f t="shared" si="12"/>
        <v>0</v>
      </c>
    </row>
    <row r="106" spans="1:10" ht="21" customHeight="1">
      <c r="A106" s="67" t="s">
        <v>82</v>
      </c>
      <c r="B106" s="138" t="s">
        <v>230</v>
      </c>
      <c r="C106" s="258">
        <v>2321.464</v>
      </c>
      <c r="D106" s="73">
        <v>2321.5</v>
      </c>
      <c r="E106" s="209">
        <v>2294.3</v>
      </c>
      <c r="F106" s="209">
        <v>2294.3</v>
      </c>
      <c r="G106" s="125"/>
      <c r="H106" s="209">
        <v>2321.464</v>
      </c>
      <c r="I106" s="185">
        <f t="shared" si="14"/>
        <v>100</v>
      </c>
      <c r="J106" s="153">
        <f t="shared" si="12"/>
        <v>0</v>
      </c>
    </row>
    <row r="107" spans="1:10" ht="12.75" customHeight="1">
      <c r="A107" s="67" t="s">
        <v>82</v>
      </c>
      <c r="B107" s="138" t="s">
        <v>248</v>
      </c>
      <c r="C107" s="258"/>
      <c r="D107" s="73"/>
      <c r="E107" s="209"/>
      <c r="F107" s="209"/>
      <c r="G107" s="125"/>
      <c r="H107" s="209">
        <v>2042.37476</v>
      </c>
      <c r="I107" s="185"/>
      <c r="J107" s="153"/>
    </row>
    <row r="108" spans="1:10" ht="23.25" customHeight="1">
      <c r="A108" s="83" t="s">
        <v>82</v>
      </c>
      <c r="B108" s="138" t="s">
        <v>249</v>
      </c>
      <c r="C108" s="258"/>
      <c r="D108" s="73"/>
      <c r="E108" s="209">
        <v>700.4</v>
      </c>
      <c r="F108" s="209">
        <v>700.4</v>
      </c>
      <c r="G108" s="125"/>
      <c r="H108" s="209"/>
      <c r="I108" s="185"/>
      <c r="J108" s="197"/>
    </row>
    <row r="109" spans="1:10" ht="12.75" customHeight="1">
      <c r="A109" s="83" t="s">
        <v>82</v>
      </c>
      <c r="B109" s="68" t="s">
        <v>251</v>
      </c>
      <c r="C109" s="259"/>
      <c r="D109" s="80"/>
      <c r="E109" s="210">
        <v>1470</v>
      </c>
      <c r="F109" s="210">
        <v>1469.8</v>
      </c>
      <c r="G109" s="127"/>
      <c r="H109" s="210"/>
      <c r="I109" s="135"/>
      <c r="J109" s="191"/>
    </row>
    <row r="110" spans="1:10" ht="12.75" customHeight="1">
      <c r="A110" s="83" t="s">
        <v>82</v>
      </c>
      <c r="B110" s="68" t="s">
        <v>259</v>
      </c>
      <c r="C110" s="259"/>
      <c r="D110" s="80"/>
      <c r="E110" s="210">
        <v>3.1</v>
      </c>
      <c r="F110" s="210">
        <v>3.1</v>
      </c>
      <c r="G110" s="127"/>
      <c r="H110" s="210">
        <v>870.2</v>
      </c>
      <c r="I110" s="135"/>
      <c r="J110" s="191"/>
    </row>
    <row r="111" spans="1:10" ht="11.25" customHeight="1" thickBot="1">
      <c r="A111" s="113" t="s">
        <v>86</v>
      </c>
      <c r="B111" s="20" t="s">
        <v>87</v>
      </c>
      <c r="C111" s="260">
        <f>C115+C112+C113+C114+C130+C131+C129</f>
        <v>161617.53569999998</v>
      </c>
      <c r="D111" s="87">
        <f>D115+D112+D113+D114+D130+D131+D129</f>
        <v>172654.89999999997</v>
      </c>
      <c r="E111" s="236">
        <f>E115+E112+E113+E114+E130+E131+E129+E128+E127</f>
        <v>181228.99999999997</v>
      </c>
      <c r="F111" s="212">
        <f>F115+F112+F113+F114+F130+F131+F129+F128+F127</f>
        <v>180827.95213</v>
      </c>
      <c r="G111" s="196">
        <f>G115+G112+G113+G114+G130+G131+G129</f>
        <v>0</v>
      </c>
      <c r="H111" s="212">
        <f>H115+H112+H113+H114+H130+H131+H129+H127</f>
        <v>174083.82283</v>
      </c>
      <c r="I111" s="195">
        <f t="shared" si="14"/>
        <v>99.77870657014056</v>
      </c>
      <c r="J111" s="162">
        <f t="shared" si="12"/>
        <v>-401.0478699999803</v>
      </c>
    </row>
    <row r="112" spans="1:10" ht="11.25" customHeight="1">
      <c r="A112" s="75" t="s">
        <v>88</v>
      </c>
      <c r="B112" s="65" t="s">
        <v>260</v>
      </c>
      <c r="C112" s="128">
        <v>752.9</v>
      </c>
      <c r="D112" s="174">
        <v>537.3</v>
      </c>
      <c r="E112" s="237">
        <v>546.8</v>
      </c>
      <c r="F112" s="206">
        <v>546.8</v>
      </c>
      <c r="H112" s="206">
        <v>752.9</v>
      </c>
      <c r="I112" s="158">
        <f t="shared" si="14"/>
        <v>100</v>
      </c>
      <c r="J112" s="26">
        <f t="shared" si="12"/>
        <v>0</v>
      </c>
    </row>
    <row r="113" spans="1:11" ht="11.25" customHeight="1">
      <c r="A113" s="83" t="s">
        <v>89</v>
      </c>
      <c r="B113" s="81" t="s">
        <v>261</v>
      </c>
      <c r="C113" s="115">
        <v>1329.1</v>
      </c>
      <c r="D113" s="171">
        <v>1386.8</v>
      </c>
      <c r="E113" s="232">
        <v>1392.7</v>
      </c>
      <c r="F113" s="207">
        <v>1392.7</v>
      </c>
      <c r="G113" s="129"/>
      <c r="H113" s="207">
        <v>1329.1</v>
      </c>
      <c r="I113" s="25">
        <f t="shared" si="14"/>
        <v>100</v>
      </c>
      <c r="J113" s="26">
        <f t="shared" si="12"/>
        <v>0</v>
      </c>
      <c r="K113" s="15"/>
    </row>
    <row r="114" spans="1:11" ht="21.75" customHeight="1" thickBot="1">
      <c r="A114" s="83" t="s">
        <v>120</v>
      </c>
      <c r="B114" s="68" t="s">
        <v>262</v>
      </c>
      <c r="C114" s="128">
        <v>205.44277</v>
      </c>
      <c r="D114" s="174">
        <v>168.1</v>
      </c>
      <c r="E114" s="237">
        <v>464.3</v>
      </c>
      <c r="F114" s="207">
        <v>464.22162</v>
      </c>
      <c r="G114" s="129"/>
      <c r="H114" s="209">
        <v>205.44277</v>
      </c>
      <c r="I114" s="25">
        <f t="shared" si="14"/>
        <v>99.98311867327159</v>
      </c>
      <c r="J114" s="153">
        <f t="shared" si="12"/>
        <v>-0.07838000000003831</v>
      </c>
      <c r="K114" s="15"/>
    </row>
    <row r="115" spans="1:10" ht="11.25" customHeight="1" thickBot="1">
      <c r="A115" s="111" t="s">
        <v>90</v>
      </c>
      <c r="B115" s="112" t="s">
        <v>91</v>
      </c>
      <c r="C115" s="114">
        <f aca="true" t="shared" si="19" ref="C115:H115">C118+C119+C121+C124+C123+C117+C116+C122+C120+C125+C126</f>
        <v>124169.39292999999</v>
      </c>
      <c r="D115" s="53">
        <f t="shared" si="19"/>
        <v>120258.89999999998</v>
      </c>
      <c r="E115" s="204">
        <f t="shared" si="19"/>
        <v>120732.09999999998</v>
      </c>
      <c r="F115" s="204">
        <f>F118+F119+F121+F124+F123+F117+F116+F122+F120+F125+F126</f>
        <v>120331.13351</v>
      </c>
      <c r="G115" s="114">
        <f t="shared" si="19"/>
        <v>0</v>
      </c>
      <c r="H115" s="204">
        <f t="shared" si="19"/>
        <v>124169.39292999999</v>
      </c>
      <c r="I115" s="149">
        <f t="shared" si="14"/>
        <v>99.66788742182072</v>
      </c>
      <c r="J115" s="154">
        <f t="shared" si="12"/>
        <v>-400.96648999997706</v>
      </c>
    </row>
    <row r="116" spans="1:10" ht="20.25" customHeight="1">
      <c r="A116" s="75" t="s">
        <v>90</v>
      </c>
      <c r="B116" s="261" t="s">
        <v>118</v>
      </c>
      <c r="C116" s="262">
        <v>1453.59293</v>
      </c>
      <c r="D116" s="174">
        <v>1973.2</v>
      </c>
      <c r="E116" s="237">
        <v>1973.2</v>
      </c>
      <c r="F116" s="208">
        <v>1973.02308</v>
      </c>
      <c r="G116" s="130"/>
      <c r="H116" s="208">
        <v>1453.59293</v>
      </c>
      <c r="I116" s="158">
        <f t="shared" si="14"/>
        <v>99.99103385363875</v>
      </c>
      <c r="J116" s="26">
        <f t="shared" si="12"/>
        <v>-0.1769200000001092</v>
      </c>
    </row>
    <row r="117" spans="1:10" ht="11.25" customHeight="1">
      <c r="A117" s="75" t="s">
        <v>90</v>
      </c>
      <c r="B117" s="65" t="s">
        <v>124</v>
      </c>
      <c r="C117" s="262">
        <v>27</v>
      </c>
      <c r="D117" s="174">
        <v>27</v>
      </c>
      <c r="E117" s="237">
        <v>27</v>
      </c>
      <c r="F117" s="208">
        <v>27</v>
      </c>
      <c r="G117" s="130"/>
      <c r="H117" s="208">
        <v>27</v>
      </c>
      <c r="I117" s="25">
        <f t="shared" si="14"/>
        <v>100</v>
      </c>
      <c r="J117" s="26">
        <f t="shared" si="12"/>
        <v>0</v>
      </c>
    </row>
    <row r="118" spans="1:10" ht="11.25" customHeight="1">
      <c r="A118" s="75" t="s">
        <v>90</v>
      </c>
      <c r="B118" s="65" t="s">
        <v>200</v>
      </c>
      <c r="C118" s="262">
        <v>9197.6</v>
      </c>
      <c r="D118" s="174">
        <v>7282.9</v>
      </c>
      <c r="E118" s="237">
        <v>8019.2</v>
      </c>
      <c r="F118" s="208">
        <v>7648.8</v>
      </c>
      <c r="G118" s="46"/>
      <c r="H118" s="208">
        <v>9197.6</v>
      </c>
      <c r="I118" s="25">
        <f t="shared" si="14"/>
        <v>95.38108539505188</v>
      </c>
      <c r="J118" s="26">
        <f t="shared" si="12"/>
        <v>-370.39999999999964</v>
      </c>
    </row>
    <row r="119" spans="1:10" ht="11.25" customHeight="1">
      <c r="A119" s="83" t="s">
        <v>90</v>
      </c>
      <c r="B119" s="81" t="s">
        <v>199</v>
      </c>
      <c r="C119" s="257">
        <v>97299.7</v>
      </c>
      <c r="D119" s="173">
        <v>95394.9</v>
      </c>
      <c r="E119" s="234">
        <v>95394.9</v>
      </c>
      <c r="F119" s="207">
        <v>95394.9</v>
      </c>
      <c r="G119" s="129"/>
      <c r="H119" s="207">
        <v>97299.7</v>
      </c>
      <c r="I119" s="25">
        <f t="shared" si="14"/>
        <v>100</v>
      </c>
      <c r="J119" s="26">
        <f t="shared" si="12"/>
        <v>0</v>
      </c>
    </row>
    <row r="120" spans="1:10" ht="11.25" customHeight="1">
      <c r="A120" s="83" t="s">
        <v>90</v>
      </c>
      <c r="B120" s="81" t="s">
        <v>171</v>
      </c>
      <c r="C120" s="257">
        <v>13517</v>
      </c>
      <c r="D120" s="173">
        <v>12989.4</v>
      </c>
      <c r="E120" s="234">
        <v>12989.4</v>
      </c>
      <c r="F120" s="207">
        <v>12989.4</v>
      </c>
      <c r="G120" s="129"/>
      <c r="H120" s="207">
        <v>13517</v>
      </c>
      <c r="I120" s="25">
        <f t="shared" si="14"/>
        <v>100</v>
      </c>
      <c r="J120" s="26">
        <f t="shared" si="12"/>
        <v>0</v>
      </c>
    </row>
    <row r="121" spans="1:10" ht="11.25" customHeight="1">
      <c r="A121" s="83" t="s">
        <v>90</v>
      </c>
      <c r="B121" s="81" t="s">
        <v>92</v>
      </c>
      <c r="C121" s="257">
        <v>419.4</v>
      </c>
      <c r="D121" s="173">
        <v>419.5</v>
      </c>
      <c r="E121" s="234">
        <v>419.5</v>
      </c>
      <c r="F121" s="207">
        <v>419.5</v>
      </c>
      <c r="G121" s="129"/>
      <c r="H121" s="207">
        <v>419.4</v>
      </c>
      <c r="I121" s="25">
        <f t="shared" si="14"/>
        <v>100</v>
      </c>
      <c r="J121" s="26">
        <f t="shared" si="12"/>
        <v>0</v>
      </c>
    </row>
    <row r="122" spans="1:10" ht="11.25" customHeight="1">
      <c r="A122" s="83" t="s">
        <v>90</v>
      </c>
      <c r="B122" s="81" t="s">
        <v>145</v>
      </c>
      <c r="C122" s="257">
        <v>12.7</v>
      </c>
      <c r="D122" s="173">
        <v>9.5</v>
      </c>
      <c r="E122" s="234">
        <v>9.5</v>
      </c>
      <c r="F122" s="207">
        <v>8.71</v>
      </c>
      <c r="G122" s="129"/>
      <c r="H122" s="207">
        <v>12.7</v>
      </c>
      <c r="I122" s="25">
        <f t="shared" si="14"/>
        <v>91.6842105263158</v>
      </c>
      <c r="J122" s="26">
        <f t="shared" si="12"/>
        <v>-0.7899999999999991</v>
      </c>
    </row>
    <row r="123" spans="1:10" ht="11.25" customHeight="1">
      <c r="A123" s="83" t="s">
        <v>90</v>
      </c>
      <c r="B123" s="81" t="s">
        <v>93</v>
      </c>
      <c r="C123" s="263">
        <v>1628.9</v>
      </c>
      <c r="D123" s="175">
        <v>1405.6</v>
      </c>
      <c r="E123" s="238">
        <v>1142.5</v>
      </c>
      <c r="F123" s="210">
        <v>1142.5</v>
      </c>
      <c r="G123" s="89"/>
      <c r="H123" s="210">
        <v>1628.9</v>
      </c>
      <c r="I123" s="25">
        <f t="shared" si="14"/>
        <v>100</v>
      </c>
      <c r="J123" s="26">
        <f t="shared" si="12"/>
        <v>0</v>
      </c>
    </row>
    <row r="124" spans="1:10" ht="11.25" customHeight="1">
      <c r="A124" s="83" t="s">
        <v>90</v>
      </c>
      <c r="B124" s="81" t="s">
        <v>198</v>
      </c>
      <c r="C124" s="257">
        <v>289.4</v>
      </c>
      <c r="D124" s="173">
        <v>289.5</v>
      </c>
      <c r="E124" s="234">
        <v>289.5</v>
      </c>
      <c r="F124" s="207">
        <v>289.5</v>
      </c>
      <c r="G124" s="129"/>
      <c r="H124" s="207">
        <v>289.4</v>
      </c>
      <c r="I124" s="25">
        <f t="shared" si="14"/>
        <v>100</v>
      </c>
      <c r="J124" s="26">
        <f t="shared" si="12"/>
        <v>0</v>
      </c>
    </row>
    <row r="125" spans="1:10" ht="19.5" customHeight="1">
      <c r="A125" s="83" t="s">
        <v>90</v>
      </c>
      <c r="B125" s="68" t="s">
        <v>231</v>
      </c>
      <c r="C125" s="264"/>
      <c r="D125" s="171">
        <v>143.2</v>
      </c>
      <c r="E125" s="232">
        <v>143.2</v>
      </c>
      <c r="F125" s="209">
        <v>113.60043</v>
      </c>
      <c r="G125" s="124"/>
      <c r="H125" s="209"/>
      <c r="I125" s="25">
        <f t="shared" si="14"/>
        <v>79.3299092178771</v>
      </c>
      <c r="J125" s="26">
        <f t="shared" si="12"/>
        <v>-29.599569999999986</v>
      </c>
    </row>
    <row r="126" spans="1:10" ht="18.75" customHeight="1">
      <c r="A126" s="83" t="s">
        <v>90</v>
      </c>
      <c r="B126" s="65" t="s">
        <v>180</v>
      </c>
      <c r="C126" s="264">
        <v>324.1</v>
      </c>
      <c r="D126" s="171">
        <v>324.2</v>
      </c>
      <c r="E126" s="232">
        <v>324.2</v>
      </c>
      <c r="F126" s="209">
        <v>324.2</v>
      </c>
      <c r="G126" s="74"/>
      <c r="H126" s="209">
        <v>324.1</v>
      </c>
      <c r="I126" s="25">
        <f t="shared" si="14"/>
        <v>100</v>
      </c>
      <c r="J126" s="26">
        <f t="shared" si="12"/>
        <v>0</v>
      </c>
    </row>
    <row r="127" spans="1:10" ht="12.75" customHeight="1">
      <c r="A127" s="83" t="s">
        <v>94</v>
      </c>
      <c r="B127" s="65" t="s">
        <v>243</v>
      </c>
      <c r="C127" s="264"/>
      <c r="D127" s="171"/>
      <c r="E127" s="232">
        <v>1233</v>
      </c>
      <c r="F127" s="209">
        <v>1233</v>
      </c>
      <c r="G127" s="74"/>
      <c r="H127" s="209">
        <v>1100</v>
      </c>
      <c r="I127" s="25">
        <f t="shared" si="14"/>
        <v>100</v>
      </c>
      <c r="J127" s="26">
        <f t="shared" si="12"/>
        <v>0</v>
      </c>
    </row>
    <row r="128" spans="1:10" ht="18.75" customHeight="1">
      <c r="A128" s="75" t="s">
        <v>237</v>
      </c>
      <c r="B128" s="65" t="s">
        <v>238</v>
      </c>
      <c r="C128" s="264"/>
      <c r="D128" s="171"/>
      <c r="E128" s="232">
        <v>220.3</v>
      </c>
      <c r="F128" s="209">
        <v>220.3</v>
      </c>
      <c r="G128" s="74"/>
      <c r="H128" s="209"/>
      <c r="I128" s="25">
        <f t="shared" si="14"/>
        <v>100</v>
      </c>
      <c r="J128" s="26">
        <f t="shared" si="12"/>
        <v>0</v>
      </c>
    </row>
    <row r="129" spans="1:10" ht="28.5" customHeight="1">
      <c r="A129" s="75" t="s">
        <v>153</v>
      </c>
      <c r="B129" s="65" t="s">
        <v>236</v>
      </c>
      <c r="C129" s="264">
        <v>827.6</v>
      </c>
      <c r="D129" s="171">
        <v>1326.3</v>
      </c>
      <c r="E129" s="232">
        <v>2925.2</v>
      </c>
      <c r="F129" s="209">
        <v>2925.2</v>
      </c>
      <c r="G129" s="74"/>
      <c r="H129" s="209">
        <v>827.6</v>
      </c>
      <c r="I129" s="25">
        <f t="shared" si="14"/>
        <v>100</v>
      </c>
      <c r="J129" s="26">
        <f t="shared" si="12"/>
        <v>0</v>
      </c>
    </row>
    <row r="130" spans="1:10" ht="31.5" customHeight="1" thickBot="1">
      <c r="A130" s="75" t="s">
        <v>153</v>
      </c>
      <c r="B130" s="266" t="s">
        <v>123</v>
      </c>
      <c r="C130" s="265">
        <v>2007.1</v>
      </c>
      <c r="D130" s="176">
        <v>3411.2</v>
      </c>
      <c r="E130" s="239">
        <v>7943.7</v>
      </c>
      <c r="F130" s="209">
        <v>7943.7</v>
      </c>
      <c r="G130" s="74"/>
      <c r="H130" s="209">
        <v>2007.1</v>
      </c>
      <c r="I130" s="25">
        <f t="shared" si="14"/>
        <v>100</v>
      </c>
      <c r="J130" s="153">
        <f t="shared" si="12"/>
        <v>0</v>
      </c>
    </row>
    <row r="131" spans="1:10" ht="11.25" customHeight="1" thickBot="1">
      <c r="A131" s="111" t="s">
        <v>95</v>
      </c>
      <c r="B131" s="112" t="s">
        <v>96</v>
      </c>
      <c r="C131" s="114">
        <f aca="true" t="shared" si="20" ref="C131:H131">C133+C132</f>
        <v>32326</v>
      </c>
      <c r="D131" s="53">
        <f t="shared" si="20"/>
        <v>45566.3</v>
      </c>
      <c r="E131" s="204">
        <f t="shared" si="20"/>
        <v>45770.9</v>
      </c>
      <c r="F131" s="204">
        <f t="shared" si="20"/>
        <v>45770.897</v>
      </c>
      <c r="G131" s="114">
        <f t="shared" si="20"/>
        <v>0</v>
      </c>
      <c r="H131" s="204">
        <f t="shared" si="20"/>
        <v>43692.28713</v>
      </c>
      <c r="I131" s="149">
        <f t="shared" si="14"/>
        <v>99.99999344561718</v>
      </c>
      <c r="J131" s="154">
        <f t="shared" si="12"/>
        <v>-0.0030000000042491592</v>
      </c>
    </row>
    <row r="132" spans="1:10" ht="11.25" customHeight="1" thickBot="1">
      <c r="A132" s="116" t="s">
        <v>97</v>
      </c>
      <c r="B132" s="126" t="s">
        <v>232</v>
      </c>
      <c r="C132" s="131"/>
      <c r="D132" s="132">
        <v>11789.3</v>
      </c>
      <c r="E132" s="220">
        <v>11993.9</v>
      </c>
      <c r="F132" s="220">
        <v>11993.897</v>
      </c>
      <c r="G132" s="133"/>
      <c r="H132" s="220">
        <v>11366.28713</v>
      </c>
      <c r="I132" s="158">
        <f t="shared" si="14"/>
        <v>99.99997498728521</v>
      </c>
      <c r="J132" s="26">
        <f t="shared" si="12"/>
        <v>-0.002999999998792191</v>
      </c>
    </row>
    <row r="133" spans="1:10" ht="11.25" customHeight="1" thickBot="1">
      <c r="A133" s="134" t="s">
        <v>97</v>
      </c>
      <c r="B133" s="136" t="s">
        <v>98</v>
      </c>
      <c r="C133" s="137">
        <v>32326</v>
      </c>
      <c r="D133" s="34">
        <v>33777</v>
      </c>
      <c r="E133" s="206">
        <v>33777</v>
      </c>
      <c r="F133" s="206">
        <v>33777</v>
      </c>
      <c r="H133" s="206">
        <v>32326</v>
      </c>
      <c r="I133" s="25">
        <f t="shared" si="14"/>
        <v>100</v>
      </c>
      <c r="J133" s="153">
        <f t="shared" si="12"/>
        <v>0</v>
      </c>
    </row>
    <row r="134" spans="1:10" ht="11.25" customHeight="1" thickBot="1">
      <c r="A134" s="111" t="s">
        <v>99</v>
      </c>
      <c r="B134" s="112" t="s">
        <v>117</v>
      </c>
      <c r="C134" s="114">
        <f>C145+C146+C136+C140+C138</f>
        <v>69299.14743</v>
      </c>
      <c r="D134" s="53">
        <f>D145+D146+D136+D140+D138</f>
        <v>33727.34743</v>
      </c>
      <c r="E134" s="204">
        <f>E145+E146+E136+E140+E138+E141+E142+E143+E137+E139</f>
        <v>36537.254259999994</v>
      </c>
      <c r="F134" s="204">
        <f>F145+F146+F136+F140+F138+F137+F139+F143+F144+F141+F142</f>
        <v>35634.188559999995</v>
      </c>
      <c r="G134" s="114">
        <f>G145+G146+G136+G140+G138+G137+G139+G143+G144</f>
        <v>0</v>
      </c>
      <c r="H134" s="204">
        <f>H135+H139+H141+H145+H146+H140+H143+H144</f>
        <v>79375.76825</v>
      </c>
      <c r="I134" s="149">
        <f t="shared" si="14"/>
        <v>97.52837010254312</v>
      </c>
      <c r="J134" s="154">
        <f t="shared" si="12"/>
        <v>-903.0656999999992</v>
      </c>
    </row>
    <row r="135" spans="1:10" ht="11.25" customHeight="1" thickBot="1">
      <c r="A135" s="111" t="s">
        <v>100</v>
      </c>
      <c r="B135" s="112" t="s">
        <v>117</v>
      </c>
      <c r="C135" s="114"/>
      <c r="D135" s="53"/>
      <c r="E135" s="204"/>
      <c r="F135" s="204">
        <f>F136+F137+F139</f>
        <v>2096.39</v>
      </c>
      <c r="G135" s="102"/>
      <c r="H135" s="204">
        <f>H136+H137+H138</f>
        <v>3008</v>
      </c>
      <c r="I135" s="149"/>
      <c r="J135" s="154">
        <f t="shared" si="12"/>
        <v>2096.39</v>
      </c>
    </row>
    <row r="136" spans="1:10" ht="11.25" customHeight="1">
      <c r="A136" s="75" t="s">
        <v>100</v>
      </c>
      <c r="B136" s="269" t="s">
        <v>216</v>
      </c>
      <c r="C136" s="264"/>
      <c r="D136" s="171"/>
      <c r="E136" s="232">
        <v>1504</v>
      </c>
      <c r="F136" s="208">
        <v>1504</v>
      </c>
      <c r="G136" s="46"/>
      <c r="H136" s="208">
        <v>1508</v>
      </c>
      <c r="I136" s="158"/>
      <c r="J136" s="26">
        <f t="shared" si="12"/>
        <v>0</v>
      </c>
    </row>
    <row r="137" spans="1:10" ht="11.25" customHeight="1">
      <c r="A137" s="75" t="s">
        <v>100</v>
      </c>
      <c r="B137" s="32" t="s">
        <v>213</v>
      </c>
      <c r="C137" s="257"/>
      <c r="D137" s="173"/>
      <c r="E137" s="234">
        <v>525.69</v>
      </c>
      <c r="F137" s="208">
        <v>525.69</v>
      </c>
      <c r="G137" s="46"/>
      <c r="H137" s="208"/>
      <c r="I137" s="25"/>
      <c r="J137" s="26">
        <f t="shared" si="12"/>
        <v>0</v>
      </c>
    </row>
    <row r="138" spans="1:10" ht="24" customHeight="1">
      <c r="A138" s="75" t="s">
        <v>100</v>
      </c>
      <c r="B138" s="68" t="s">
        <v>181</v>
      </c>
      <c r="C138" s="257">
        <v>1508</v>
      </c>
      <c r="D138" s="173"/>
      <c r="E138" s="234"/>
      <c r="F138" s="208"/>
      <c r="G138" s="46"/>
      <c r="H138" s="208">
        <v>1500</v>
      </c>
      <c r="I138" s="25"/>
      <c r="J138" s="26">
        <f t="shared" si="12"/>
        <v>0</v>
      </c>
    </row>
    <row r="139" spans="1:10" ht="11.25" customHeight="1">
      <c r="A139" s="75" t="s">
        <v>222</v>
      </c>
      <c r="B139" s="81" t="s">
        <v>223</v>
      </c>
      <c r="C139" s="257">
        <v>62.4</v>
      </c>
      <c r="D139" s="173"/>
      <c r="E139" s="234">
        <v>66.7</v>
      </c>
      <c r="F139" s="208">
        <v>66.7</v>
      </c>
      <c r="G139" s="46"/>
      <c r="H139" s="208"/>
      <c r="I139" s="25"/>
      <c r="J139" s="26">
        <f t="shared" si="12"/>
        <v>0</v>
      </c>
    </row>
    <row r="140" spans="1:10" ht="11.25" customHeight="1">
      <c r="A140" s="83" t="s">
        <v>244</v>
      </c>
      <c r="B140" s="138" t="s">
        <v>245</v>
      </c>
      <c r="C140" s="267"/>
      <c r="D140" s="177"/>
      <c r="E140" s="240">
        <v>15.2</v>
      </c>
      <c r="F140" s="208">
        <v>15.2</v>
      </c>
      <c r="G140" s="46"/>
      <c r="H140" s="208">
        <v>62.4</v>
      </c>
      <c r="I140" s="25"/>
      <c r="J140" s="26">
        <f t="shared" si="12"/>
        <v>0</v>
      </c>
    </row>
    <row r="141" spans="1:10" ht="18.75" customHeight="1">
      <c r="A141" s="83" t="s">
        <v>154</v>
      </c>
      <c r="B141" s="68" t="s">
        <v>155</v>
      </c>
      <c r="C141" s="267"/>
      <c r="D141" s="177"/>
      <c r="E141" s="240">
        <v>100</v>
      </c>
      <c r="F141" s="207">
        <v>100</v>
      </c>
      <c r="G141" s="39"/>
      <c r="H141" s="207">
        <v>200</v>
      </c>
      <c r="I141" s="25"/>
      <c r="J141" s="26">
        <f t="shared" si="12"/>
        <v>0</v>
      </c>
    </row>
    <row r="142" spans="1:10" ht="19.5" customHeight="1">
      <c r="A142" s="67" t="s">
        <v>156</v>
      </c>
      <c r="B142" s="68" t="s">
        <v>157</v>
      </c>
      <c r="C142" s="165"/>
      <c r="D142" s="178"/>
      <c r="E142" s="241">
        <v>50</v>
      </c>
      <c r="F142" s="209">
        <v>50</v>
      </c>
      <c r="G142" s="74"/>
      <c r="H142" s="209"/>
      <c r="I142" s="25"/>
      <c r="J142" s="26">
        <f aca="true" t="shared" si="21" ref="J142:J156">F142-E142</f>
        <v>0</v>
      </c>
    </row>
    <row r="143" spans="1:10" ht="11.25" customHeight="1">
      <c r="A143" s="83" t="s">
        <v>224</v>
      </c>
      <c r="B143" s="88" t="s">
        <v>225</v>
      </c>
      <c r="C143" s="268">
        <v>8368</v>
      </c>
      <c r="D143" s="172"/>
      <c r="E143" s="233">
        <v>2555</v>
      </c>
      <c r="F143" s="206">
        <v>2555</v>
      </c>
      <c r="G143" s="48"/>
      <c r="H143" s="206">
        <v>8368</v>
      </c>
      <c r="I143" s="25"/>
      <c r="J143" s="26">
        <f t="shared" si="21"/>
        <v>0</v>
      </c>
    </row>
    <row r="144" spans="1:10" ht="11.25" customHeight="1" thickBot="1">
      <c r="A144" s="83" t="s">
        <v>226</v>
      </c>
      <c r="B144" s="266" t="s">
        <v>227</v>
      </c>
      <c r="C144" s="268">
        <v>453.4</v>
      </c>
      <c r="D144" s="172"/>
      <c r="E144" s="233"/>
      <c r="F144" s="206"/>
      <c r="G144" s="48"/>
      <c r="H144" s="206">
        <v>453.4</v>
      </c>
      <c r="I144" s="25"/>
      <c r="J144" s="153">
        <f t="shared" si="21"/>
        <v>0</v>
      </c>
    </row>
    <row r="145" spans="1:10" ht="11.25" customHeight="1" thickBot="1">
      <c r="A145" s="111" t="s">
        <v>112</v>
      </c>
      <c r="B145" s="139" t="s">
        <v>113</v>
      </c>
      <c r="C145" s="53">
        <v>22372.14743</v>
      </c>
      <c r="D145" s="53">
        <v>22372.14743</v>
      </c>
      <c r="E145" s="204">
        <v>20064.76426</v>
      </c>
      <c r="F145" s="204">
        <v>19179.20326</v>
      </c>
      <c r="G145" s="102"/>
      <c r="H145" s="204">
        <v>21749.06825</v>
      </c>
      <c r="I145" s="149">
        <f>F145/E145*100</f>
        <v>95.58648689551063</v>
      </c>
      <c r="J145" s="154">
        <f t="shared" si="21"/>
        <v>-885.5610000000015</v>
      </c>
    </row>
    <row r="146" spans="1:10" ht="11.25" customHeight="1" thickBot="1">
      <c r="A146" s="61" t="s">
        <v>101</v>
      </c>
      <c r="B146" s="62" t="s">
        <v>210</v>
      </c>
      <c r="C146" s="140">
        <f>C149+C147+C150</f>
        <v>45419</v>
      </c>
      <c r="D146" s="104">
        <f>D149+D147+D150</f>
        <v>11355.2</v>
      </c>
      <c r="E146" s="217">
        <f>E149+E147+E150+E151</f>
        <v>11655.9</v>
      </c>
      <c r="F146" s="217">
        <f>F149+F147+F150+F148+F151</f>
        <v>11638.3953</v>
      </c>
      <c r="G146" s="141"/>
      <c r="H146" s="217">
        <f>H149+H147+H150+H148</f>
        <v>45534.9</v>
      </c>
      <c r="I146" s="149">
        <f>F146/E146*100</f>
        <v>99.84982112063419</v>
      </c>
      <c r="J146" s="154">
        <f t="shared" si="21"/>
        <v>-17.504699999999502</v>
      </c>
    </row>
    <row r="147" spans="1:10" ht="24" customHeight="1">
      <c r="A147" s="75" t="s">
        <v>102</v>
      </c>
      <c r="B147" s="65" t="s">
        <v>233</v>
      </c>
      <c r="C147" s="128"/>
      <c r="D147" s="174">
        <v>11265.2</v>
      </c>
      <c r="E147" s="237">
        <v>10386.9</v>
      </c>
      <c r="F147" s="208">
        <v>10386.9</v>
      </c>
      <c r="G147" s="142"/>
      <c r="H147" s="208"/>
      <c r="I147" s="158">
        <f>F147/E147*100</f>
        <v>100</v>
      </c>
      <c r="J147" s="26">
        <f t="shared" si="21"/>
        <v>0</v>
      </c>
    </row>
    <row r="148" spans="1:10" ht="19.5" customHeight="1">
      <c r="A148" s="75" t="s">
        <v>102</v>
      </c>
      <c r="B148" s="65" t="s">
        <v>219</v>
      </c>
      <c r="C148" s="128">
        <v>115.9</v>
      </c>
      <c r="D148" s="174"/>
      <c r="E148" s="237"/>
      <c r="F148" s="208"/>
      <c r="G148" s="142"/>
      <c r="H148" s="208">
        <v>115.9</v>
      </c>
      <c r="I148" s="25"/>
      <c r="J148" s="26">
        <f t="shared" si="21"/>
        <v>0</v>
      </c>
    </row>
    <row r="149" spans="1:10" ht="11.25" customHeight="1">
      <c r="A149" s="75" t="s">
        <v>102</v>
      </c>
      <c r="B149" s="76" t="s">
        <v>211</v>
      </c>
      <c r="C149" s="115">
        <v>45200</v>
      </c>
      <c r="D149" s="171"/>
      <c r="E149" s="232"/>
      <c r="F149" s="208"/>
      <c r="G149" s="46"/>
      <c r="H149" s="208">
        <v>45200</v>
      </c>
      <c r="I149" s="25"/>
      <c r="J149" s="26">
        <f t="shared" si="21"/>
        <v>0</v>
      </c>
    </row>
    <row r="150" spans="1:10" ht="11.25" customHeight="1">
      <c r="A150" s="75" t="s">
        <v>102</v>
      </c>
      <c r="B150" s="68" t="s">
        <v>218</v>
      </c>
      <c r="C150" s="121">
        <v>219</v>
      </c>
      <c r="D150" s="91">
        <v>90</v>
      </c>
      <c r="E150" s="214">
        <v>100</v>
      </c>
      <c r="F150" s="208">
        <v>82.4953</v>
      </c>
      <c r="G150" s="46"/>
      <c r="H150" s="208">
        <v>219</v>
      </c>
      <c r="I150" s="25">
        <f>F150/E150*100</f>
        <v>82.4953</v>
      </c>
      <c r="J150" s="26">
        <f t="shared" si="21"/>
        <v>-17.5047</v>
      </c>
    </row>
    <row r="151" spans="1:10" ht="11.25" customHeight="1">
      <c r="A151" s="75" t="s">
        <v>102</v>
      </c>
      <c r="B151" s="88" t="s">
        <v>255</v>
      </c>
      <c r="C151" s="121"/>
      <c r="D151" s="91"/>
      <c r="E151" s="214">
        <v>1169</v>
      </c>
      <c r="F151" s="208">
        <v>1169</v>
      </c>
      <c r="G151" s="46"/>
      <c r="H151" s="208"/>
      <c r="I151" s="25"/>
      <c r="J151" s="26"/>
    </row>
    <row r="152" spans="1:10" ht="11.25" customHeight="1">
      <c r="A152" s="143" t="s">
        <v>137</v>
      </c>
      <c r="B152" s="17" t="s">
        <v>132</v>
      </c>
      <c r="C152" s="144">
        <v>4830</v>
      </c>
      <c r="D152" s="179"/>
      <c r="E152" s="242">
        <v>3000</v>
      </c>
      <c r="F152" s="205">
        <v>3000</v>
      </c>
      <c r="G152" s="46"/>
      <c r="H152" s="205">
        <v>4830</v>
      </c>
      <c r="I152" s="25"/>
      <c r="J152" s="26">
        <f t="shared" si="21"/>
        <v>0</v>
      </c>
    </row>
    <row r="153" spans="1:10" ht="11.25" customHeight="1">
      <c r="A153" s="143" t="s">
        <v>128</v>
      </c>
      <c r="B153" s="145" t="s">
        <v>70</v>
      </c>
      <c r="C153" s="144">
        <v>366.70495</v>
      </c>
      <c r="D153" s="179"/>
      <c r="E153" s="242"/>
      <c r="F153" s="221">
        <f>F154</f>
        <v>3.6</v>
      </c>
      <c r="G153" s="146"/>
      <c r="H153" s="221"/>
      <c r="I153" s="25"/>
      <c r="J153" s="26">
        <f t="shared" si="21"/>
        <v>3.6</v>
      </c>
    </row>
    <row r="154" spans="1:10" ht="11.25" customHeight="1">
      <c r="A154" s="67" t="s">
        <v>158</v>
      </c>
      <c r="B154" s="36" t="s">
        <v>197</v>
      </c>
      <c r="C154" s="147">
        <v>366.70495</v>
      </c>
      <c r="D154" s="73"/>
      <c r="E154" s="209"/>
      <c r="F154" s="207">
        <v>3.6</v>
      </c>
      <c r="G154" s="39"/>
      <c r="H154" s="207">
        <v>366.70495</v>
      </c>
      <c r="I154" s="25"/>
      <c r="J154" s="26">
        <f t="shared" si="21"/>
        <v>3.6</v>
      </c>
    </row>
    <row r="155" spans="1:10" ht="11.25" customHeight="1" thickBot="1">
      <c r="A155" s="143" t="s">
        <v>129</v>
      </c>
      <c r="B155" s="145" t="s">
        <v>71</v>
      </c>
      <c r="C155" s="148">
        <v>-470.52891</v>
      </c>
      <c r="D155" s="29"/>
      <c r="E155" s="221"/>
      <c r="F155" s="221">
        <v>-1269.89709</v>
      </c>
      <c r="G155" s="146"/>
      <c r="H155" s="221">
        <v>-470.52891</v>
      </c>
      <c r="I155" s="25"/>
      <c r="J155" s="153">
        <f t="shared" si="21"/>
        <v>-1269.89709</v>
      </c>
    </row>
    <row r="156" spans="1:10" ht="11.25" customHeight="1" thickBot="1">
      <c r="A156" s="111"/>
      <c r="B156" s="112" t="s">
        <v>103</v>
      </c>
      <c r="C156" s="53">
        <v>546005.30179</v>
      </c>
      <c r="D156" s="53">
        <f>D86+D8</f>
        <v>359205.04743</v>
      </c>
      <c r="E156" s="204">
        <f>E86+E8</f>
        <v>512359.69926</v>
      </c>
      <c r="F156" s="204">
        <f>F86+F8</f>
        <v>503073.24776999996</v>
      </c>
      <c r="G156" s="53">
        <f>G86+G8</f>
        <v>0</v>
      </c>
      <c r="H156" s="204">
        <f>H8+H86</f>
        <v>546004.0017919999</v>
      </c>
      <c r="I156" s="149">
        <f>F156/E156*100</f>
        <v>98.18751328345839</v>
      </c>
      <c r="J156" s="154">
        <f t="shared" si="21"/>
        <v>-9286.451490000065</v>
      </c>
    </row>
    <row r="157" spans="1:10" ht="11.25" customHeight="1">
      <c r="A157" s="7"/>
      <c r="B157" s="10"/>
      <c r="C157" s="10"/>
      <c r="D157" s="10"/>
      <c r="E157" s="243"/>
      <c r="G157" s="150"/>
      <c r="H157" s="249"/>
      <c r="I157" s="151"/>
      <c r="J157" s="152"/>
    </row>
    <row r="158" spans="1:9" ht="11.25" customHeight="1">
      <c r="A158" s="2" t="s">
        <v>239</v>
      </c>
      <c r="B158" s="2"/>
      <c r="C158" s="6"/>
      <c r="D158" s="6"/>
      <c r="E158" s="244"/>
      <c r="F158" s="222"/>
      <c r="G158" s="5"/>
      <c r="H158" s="251"/>
      <c r="I158" s="27"/>
    </row>
    <row r="159" spans="1:9" ht="11.25" customHeight="1">
      <c r="A159" s="2" t="s">
        <v>206</v>
      </c>
      <c r="B159" s="4"/>
      <c r="C159" s="4"/>
      <c r="D159" s="4"/>
      <c r="E159" s="245"/>
      <c r="F159" s="222" t="s">
        <v>240</v>
      </c>
      <c r="G159" s="164"/>
      <c r="H159" s="252"/>
      <c r="I159" s="27"/>
    </row>
    <row r="160" spans="1:9" ht="11.25" customHeight="1">
      <c r="A160" s="2"/>
      <c r="B160" s="4"/>
      <c r="C160" s="4"/>
      <c r="D160" s="4"/>
      <c r="E160" s="245"/>
      <c r="F160" s="222"/>
      <c r="G160" s="164"/>
      <c r="H160" s="252"/>
      <c r="I160" s="27"/>
    </row>
    <row r="161" spans="1:8" ht="11.25" customHeight="1">
      <c r="A161" s="163" t="s">
        <v>207</v>
      </c>
      <c r="B161" s="2"/>
      <c r="C161" s="2"/>
      <c r="D161" s="2"/>
      <c r="E161" s="246"/>
      <c r="F161" s="223"/>
      <c r="G161" s="3"/>
      <c r="H161" s="253"/>
    </row>
    <row r="162" spans="1:8" ht="11.25" customHeight="1">
      <c r="A162" s="163" t="s">
        <v>208</v>
      </c>
      <c r="B162" s="1"/>
      <c r="C162" s="2"/>
      <c r="D162" s="2"/>
      <c r="E162" s="246"/>
      <c r="F162" s="223"/>
      <c r="G162" s="3"/>
      <c r="H162" s="254"/>
    </row>
    <row r="163" ht="11.25" customHeight="1">
      <c r="A163" s="7"/>
    </row>
    <row r="164" ht="11.25" customHeight="1">
      <c r="A164" s="7"/>
    </row>
    <row r="165" ht="11.25" customHeight="1">
      <c r="A165" s="7"/>
    </row>
    <row r="166" ht="11.25" customHeight="1">
      <c r="A166" s="7"/>
    </row>
    <row r="167" ht="11.25" customHeight="1">
      <c r="A167" s="7"/>
    </row>
    <row r="168" ht="11.25" customHeight="1">
      <c r="A168" s="7"/>
    </row>
    <row r="169" ht="11.25" customHeight="1">
      <c r="A169" s="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75390625" style="291" customWidth="1"/>
    <col min="6" max="6" width="11.00390625" style="1" hidden="1" customWidth="1"/>
    <col min="7" max="7" width="10.375" style="292" customWidth="1"/>
    <col min="8" max="8" width="6.62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D1" s="290"/>
    </row>
    <row r="2" spans="1:4" ht="11.25" customHeight="1">
      <c r="A2" s="1"/>
      <c r="B2" s="290" t="s">
        <v>0</v>
      </c>
      <c r="D2" s="290"/>
    </row>
    <row r="3" spans="1:7" ht="11.25" customHeight="1">
      <c r="A3" s="1"/>
      <c r="B3" s="290" t="s">
        <v>1</v>
      </c>
      <c r="C3" s="294"/>
      <c r="D3" s="290"/>
      <c r="E3" s="294"/>
      <c r="G3" s="295"/>
    </row>
    <row r="4" spans="1:9" ht="11.25" customHeight="1" thickBot="1">
      <c r="A4" s="1"/>
      <c r="B4" s="290" t="s">
        <v>266</v>
      </c>
      <c r="D4" s="290"/>
      <c r="H4" s="296"/>
      <c r="I4" s="296"/>
    </row>
    <row r="5" spans="1:9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299" t="s">
        <v>3</v>
      </c>
      <c r="F5" s="301"/>
      <c r="G5" s="302" t="s">
        <v>3</v>
      </c>
      <c r="H5" s="453" t="s">
        <v>108</v>
      </c>
      <c r="I5" s="454"/>
    </row>
    <row r="6" spans="1:9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06" t="s">
        <v>267</v>
      </c>
      <c r="F6" s="307" t="s">
        <v>220</v>
      </c>
      <c r="G6" s="306" t="s">
        <v>267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10" t="s">
        <v>265</v>
      </c>
      <c r="D7" s="304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E9+E20+E28+E46+E55+E81+E36+E54+E53+E14+E34</f>
        <v>3938.480409999999</v>
      </c>
      <c r="F8" s="278">
        <f>F9+F20+F28+F46+F55+F81+F36+F54+F53+F14</f>
        <v>0</v>
      </c>
      <c r="G8" s="288">
        <f>G9+G20+G28+G46+G55+G81+G36+G54+G53+G14+G34</f>
        <v>3897.690649999999</v>
      </c>
      <c r="H8" s="315">
        <f>E8/D8*100</f>
        <v>6.768794275205839</v>
      </c>
      <c r="I8" s="316">
        <f>E8-D8</f>
        <v>-54247.36850000001</v>
      </c>
    </row>
    <row r="9" spans="1:9" s="4" customFormat="1" ht="15" customHeight="1" thickBot="1">
      <c r="A9" s="317" t="s">
        <v>12</v>
      </c>
      <c r="B9" s="318" t="s">
        <v>13</v>
      </c>
      <c r="C9" s="319">
        <f>C10</f>
        <v>36440.2293</v>
      </c>
      <c r="D9" s="320">
        <f>D10</f>
        <v>39858</v>
      </c>
      <c r="E9" s="319">
        <f>E10</f>
        <v>2117.33609</v>
      </c>
      <c r="F9" s="321">
        <f>F10</f>
        <v>0</v>
      </c>
      <c r="G9" s="319">
        <f>G10</f>
        <v>1180.5952399999999</v>
      </c>
      <c r="H9" s="315">
        <f aca="true" t="shared" si="0" ref="H9:H68">E9/D9*100</f>
        <v>5.312198529780721</v>
      </c>
      <c r="I9" s="316">
        <f aca="true" t="shared" si="1" ref="I9:I72">E9-D9</f>
        <v>-37740.66391</v>
      </c>
    </row>
    <row r="10" spans="1:9" ht="11.25" customHeight="1" thickBot="1">
      <c r="A10" s="322" t="s">
        <v>14</v>
      </c>
      <c r="B10" s="323" t="s">
        <v>15</v>
      </c>
      <c r="C10" s="282">
        <f>C11+C12+C13</f>
        <v>36440.2293</v>
      </c>
      <c r="D10" s="273">
        <f>D11+D12+D13</f>
        <v>39858</v>
      </c>
      <c r="E10" s="282">
        <f>E11+E12+E13</f>
        <v>2117.33609</v>
      </c>
      <c r="F10" s="273">
        <f>F11+F12+F13</f>
        <v>0</v>
      </c>
      <c r="G10" s="282">
        <f>G11+G12+G13</f>
        <v>1180.5952399999999</v>
      </c>
      <c r="H10" s="315">
        <f t="shared" si="0"/>
        <v>5.312198529780721</v>
      </c>
      <c r="I10" s="316">
        <f t="shared" si="1"/>
        <v>-37740.66391</v>
      </c>
    </row>
    <row r="11" spans="1:9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2089.7749</v>
      </c>
      <c r="F11" s="326"/>
      <c r="G11" s="280">
        <v>1159.66349</v>
      </c>
      <c r="H11" s="315">
        <f t="shared" si="0"/>
        <v>5.305303336100511</v>
      </c>
      <c r="I11" s="316">
        <f t="shared" si="1"/>
        <v>-37300.525100000006</v>
      </c>
    </row>
    <row r="12" spans="1:9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9.68975</v>
      </c>
      <c r="F12" s="328"/>
      <c r="G12" s="281">
        <v>14.85023</v>
      </c>
      <c r="H12" s="315">
        <f t="shared" si="0"/>
        <v>7.558307332293293</v>
      </c>
      <c r="I12" s="316">
        <f t="shared" si="1"/>
        <v>-118.51024999999998</v>
      </c>
    </row>
    <row r="13" spans="1:9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17.87144</v>
      </c>
      <c r="F13" s="326"/>
      <c r="G13" s="280">
        <v>6.08152</v>
      </c>
      <c r="H13" s="315">
        <f t="shared" si="0"/>
        <v>5.264047128129603</v>
      </c>
      <c r="I13" s="316">
        <f t="shared" si="1"/>
        <v>-321.62856</v>
      </c>
    </row>
    <row r="14" spans="1:9" s="3" customFormat="1" ht="11.25" customHeight="1" thickBot="1">
      <c r="A14" s="330" t="s">
        <v>209</v>
      </c>
      <c r="B14" s="331" t="s">
        <v>159</v>
      </c>
      <c r="C14" s="288">
        <f>C15</f>
        <v>22.175279999999997</v>
      </c>
      <c r="D14" s="278">
        <f>D15</f>
        <v>24.86091</v>
      </c>
      <c r="E14" s="288">
        <f>E15</f>
        <v>1.9128200000000002</v>
      </c>
      <c r="F14" s="278">
        <f>F15</f>
        <v>0</v>
      </c>
      <c r="G14" s="288">
        <f>G15</f>
        <v>1.9427599999999998</v>
      </c>
      <c r="H14" s="315">
        <f t="shared" si="0"/>
        <v>7.694086821439764</v>
      </c>
      <c r="I14" s="316">
        <f t="shared" si="1"/>
        <v>-22.94809</v>
      </c>
    </row>
    <row r="15" spans="1:9" ht="11.25" customHeight="1" thickBot="1">
      <c r="A15" s="332" t="s">
        <v>165</v>
      </c>
      <c r="B15" s="333" t="s">
        <v>161</v>
      </c>
      <c r="C15" s="281">
        <f>C16+C17+C18+C19</f>
        <v>22.175279999999997</v>
      </c>
      <c r="D15" s="272">
        <f>D16+D17+D18+D19</f>
        <v>24.86091</v>
      </c>
      <c r="E15" s="281">
        <f>E16+E17+E18+E19</f>
        <v>1.9128200000000002</v>
      </c>
      <c r="F15" s="272">
        <f>F16+F17+F18+F19</f>
        <v>0</v>
      </c>
      <c r="G15" s="281">
        <f>G16+G17+G18+G19</f>
        <v>1.9427599999999998</v>
      </c>
      <c r="H15" s="315">
        <f t="shared" si="0"/>
        <v>7.694086821439764</v>
      </c>
      <c r="I15" s="316">
        <f t="shared" si="1"/>
        <v>-22.94809</v>
      </c>
    </row>
    <row r="16" spans="1:9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0.72644</v>
      </c>
      <c r="F16" s="328"/>
      <c r="G16" s="281">
        <v>0.76044</v>
      </c>
      <c r="H16" s="315">
        <f t="shared" si="0"/>
        <v>8.235067393694806</v>
      </c>
      <c r="I16" s="316">
        <f t="shared" si="1"/>
        <v>-8.09486</v>
      </c>
    </row>
    <row r="17" spans="1:9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0.01176</v>
      </c>
      <c r="F17" s="328"/>
      <c r="G17" s="281">
        <v>0.01604</v>
      </c>
      <c r="H17" s="315">
        <f t="shared" si="0"/>
        <v>8.775464517573315</v>
      </c>
      <c r="I17" s="316">
        <f t="shared" si="1"/>
        <v>-0.12225</v>
      </c>
    </row>
    <row r="18" spans="1:9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1.26869</v>
      </c>
      <c r="F18" s="328"/>
      <c r="G18" s="281">
        <v>1.25522</v>
      </c>
      <c r="H18" s="315">
        <f t="shared" si="0"/>
        <v>6.589419864709891</v>
      </c>
      <c r="I18" s="316">
        <f t="shared" si="1"/>
        <v>-17.984750000000002</v>
      </c>
    </row>
    <row r="19" spans="1:9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-0.09407</v>
      </c>
      <c r="F19" s="337"/>
      <c r="G19" s="282">
        <v>-0.08894</v>
      </c>
      <c r="H19" s="315">
        <f t="shared" si="0"/>
        <v>2.8098714394953164</v>
      </c>
      <c r="I19" s="316">
        <f t="shared" si="1"/>
        <v>3.2537700000000003</v>
      </c>
    </row>
    <row r="20" spans="1:9" s="341" customFormat="1" ht="11.25" customHeight="1" thickBot="1">
      <c r="A20" s="338" t="s">
        <v>16</v>
      </c>
      <c r="B20" s="339" t="s">
        <v>17</v>
      </c>
      <c r="C20" s="288">
        <f>C21+C25+C26+C27</f>
        <v>8851.68404</v>
      </c>
      <c r="D20" s="278">
        <f>D21+D25+D26+D27</f>
        <v>7265.500000000001</v>
      </c>
      <c r="E20" s="288">
        <f>E21+E25+E26+E27</f>
        <v>556.4891700000001</v>
      </c>
      <c r="F20" s="340">
        <f>F21+F25+F26+F27</f>
        <v>0</v>
      </c>
      <c r="G20" s="288">
        <f>G21+G25+G26+G27</f>
        <v>965.40968</v>
      </c>
      <c r="H20" s="315">
        <f t="shared" si="0"/>
        <v>7.65933755419448</v>
      </c>
      <c r="I20" s="316">
        <f t="shared" si="1"/>
        <v>-6709.010830000001</v>
      </c>
    </row>
    <row r="21" spans="1:9" s="341" customFormat="1" ht="11.25" customHeight="1" thickBot="1">
      <c r="A21" s="322" t="s">
        <v>104</v>
      </c>
      <c r="B21" s="342" t="s">
        <v>114</v>
      </c>
      <c r="C21" s="281">
        <f>C22+C23</f>
        <v>4246.50152</v>
      </c>
      <c r="D21" s="272">
        <f>D22+D23</f>
        <v>2800.7000000000003</v>
      </c>
      <c r="E21" s="281">
        <f>E22+E23</f>
        <v>72.88309</v>
      </c>
      <c r="F21" s="272">
        <f>F22+F23</f>
        <v>0</v>
      </c>
      <c r="G21" s="281">
        <f>G22+G23</f>
        <v>40.67066</v>
      </c>
      <c r="H21" s="315">
        <f t="shared" si="0"/>
        <v>2.602316920769807</v>
      </c>
      <c r="I21" s="316">
        <f t="shared" si="1"/>
        <v>-2727.8169100000005</v>
      </c>
    </row>
    <row r="22" spans="1:9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280">
        <v>72.707</v>
      </c>
      <c r="F22" s="346"/>
      <c r="G22" s="280">
        <v>40.67066</v>
      </c>
      <c r="H22" s="315">
        <f t="shared" si="0"/>
        <v>11.833821614583332</v>
      </c>
      <c r="I22" s="316">
        <f t="shared" si="1"/>
        <v>-541.693</v>
      </c>
    </row>
    <row r="23" spans="1:9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282">
        <v>0.17609</v>
      </c>
      <c r="G23" s="282"/>
      <c r="H23" s="315">
        <f t="shared" si="0"/>
        <v>0.008054246901157205</v>
      </c>
      <c r="I23" s="316">
        <f t="shared" si="1"/>
        <v>-2186.1239100000003</v>
      </c>
    </row>
    <row r="24" spans="1:9" ht="11.25" customHeight="1" thickBot="1">
      <c r="A24" s="343" t="s">
        <v>18</v>
      </c>
      <c r="B24" s="348" t="s">
        <v>19</v>
      </c>
      <c r="C24" s="283"/>
      <c r="D24" s="274"/>
      <c r="E24" s="283"/>
      <c r="F24" s="349"/>
      <c r="G24" s="28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476.61456</v>
      </c>
      <c r="F25" s="328"/>
      <c r="G25" s="281">
        <v>723.16963</v>
      </c>
      <c r="H25" s="315">
        <f t="shared" si="0"/>
        <v>13.696214259030432</v>
      </c>
      <c r="I25" s="316">
        <f t="shared" si="1"/>
        <v>-3003.28544</v>
      </c>
    </row>
    <row r="26" spans="1:9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0">
        <v>0.99152</v>
      </c>
      <c r="F26" s="328"/>
      <c r="G26" s="280">
        <v>14.67939</v>
      </c>
      <c r="H26" s="315">
        <f t="shared" si="0"/>
        <v>0.1512385600976205</v>
      </c>
      <c r="I26" s="316">
        <f t="shared" si="1"/>
        <v>-654.60848</v>
      </c>
    </row>
    <row r="27" spans="1:9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3">
        <v>6</v>
      </c>
      <c r="F27" s="337"/>
      <c r="G27" s="283">
        <v>186.89</v>
      </c>
      <c r="H27" s="315">
        <f t="shared" si="0"/>
        <v>1.8220467658669903</v>
      </c>
      <c r="I27" s="316">
        <f t="shared" si="1"/>
        <v>-323.3</v>
      </c>
    </row>
    <row r="28" spans="1:9" ht="11.25" customHeight="1" thickBot="1">
      <c r="A28" s="338" t="s">
        <v>22</v>
      </c>
      <c r="B28" s="339" t="s">
        <v>23</v>
      </c>
      <c r="C28" s="288">
        <f>C30+C32+C33</f>
        <v>1327.13961</v>
      </c>
      <c r="D28" s="278">
        <f>D30+D32+D33</f>
        <v>1234.8</v>
      </c>
      <c r="E28" s="288">
        <f>E30+E32+E33</f>
        <v>39.61061</v>
      </c>
      <c r="F28" s="340">
        <f>F30+F32+F33</f>
        <v>0</v>
      </c>
      <c r="G28" s="288">
        <f>G30+G32+G33</f>
        <v>57.04699</v>
      </c>
      <c r="H28" s="315">
        <f t="shared" si="0"/>
        <v>3.2078563330093943</v>
      </c>
      <c r="I28" s="316">
        <f t="shared" si="1"/>
        <v>-1195.18939</v>
      </c>
    </row>
    <row r="29" spans="1:9" ht="11.25" customHeight="1" thickBot="1">
      <c r="A29" s="322" t="s">
        <v>24</v>
      </c>
      <c r="B29" s="323" t="s">
        <v>25</v>
      </c>
      <c r="C29" s="282"/>
      <c r="D29" s="273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86">
        <f>C31</f>
        <v>1327.13961</v>
      </c>
      <c r="D30" s="273">
        <f>D31</f>
        <v>1234.8</v>
      </c>
      <c r="E30" s="286">
        <f>E31</f>
        <v>39.61061</v>
      </c>
      <c r="F30" s="1">
        <f>F31</f>
        <v>0</v>
      </c>
      <c r="G30" s="286">
        <f>G31</f>
        <v>57.04699</v>
      </c>
      <c r="H30" s="315">
        <f t="shared" si="0"/>
        <v>3.2078563330093943</v>
      </c>
      <c r="I30" s="316">
        <f t="shared" si="1"/>
        <v>-1195.18939</v>
      </c>
    </row>
    <row r="31" spans="1:9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3">
        <v>39.61061</v>
      </c>
      <c r="F31" s="337"/>
      <c r="G31" s="283">
        <v>57.04699</v>
      </c>
      <c r="H31" s="315">
        <f t="shared" si="0"/>
        <v>3.2078563330093943</v>
      </c>
      <c r="I31" s="316">
        <f t="shared" si="1"/>
        <v>-1195.18939</v>
      </c>
    </row>
    <row r="32" spans="1:9" ht="11.25" customHeight="1" thickBot="1">
      <c r="A32" s="355" t="s">
        <v>28</v>
      </c>
      <c r="B32" s="354" t="s">
        <v>184</v>
      </c>
      <c r="C32" s="280"/>
      <c r="D32" s="274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83"/>
      <c r="D33" s="274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0"/>
      <c r="D35" s="361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5">
        <f>C38+C39+C43</f>
        <v>8118.76024</v>
      </c>
      <c r="D36" s="366">
        <f>D38+D39+D43</f>
        <v>6476</v>
      </c>
      <c r="E36" s="365">
        <f>E38+E39+E43</f>
        <v>77.07885</v>
      </c>
      <c r="F36" s="367">
        <f>F38+F39+F43</f>
        <v>0</v>
      </c>
      <c r="G36" s="365">
        <f>G38+G39+G43</f>
        <v>25.168799999999997</v>
      </c>
      <c r="H36" s="315">
        <f t="shared" si="0"/>
        <v>1.190223131562693</v>
      </c>
      <c r="I36" s="316">
        <f t="shared" si="1"/>
        <v>-6398.92115</v>
      </c>
    </row>
    <row r="37" spans="1:9" ht="11.25" customHeight="1" thickBot="1">
      <c r="A37" s="309" t="s">
        <v>142</v>
      </c>
      <c r="B37" s="296" t="s">
        <v>30</v>
      </c>
      <c r="C37" s="360"/>
      <c r="D37" s="368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73.42785</v>
      </c>
      <c r="F38" s="337"/>
      <c r="G38" s="281">
        <v>22.5538</v>
      </c>
      <c r="H38" s="315">
        <f t="shared" si="0"/>
        <v>1.2642536157024795</v>
      </c>
      <c r="I38" s="316">
        <f t="shared" si="1"/>
        <v>-5734.57215</v>
      </c>
    </row>
    <row r="39" spans="1:9" ht="27.75" customHeight="1" thickBot="1">
      <c r="A39" s="370" t="s">
        <v>191</v>
      </c>
      <c r="B39" s="371" t="s">
        <v>190</v>
      </c>
      <c r="C39" s="282">
        <f>C40</f>
        <v>716.06417</v>
      </c>
      <c r="D39" s="273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375"/>
      <c r="D41" s="273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377"/>
      <c r="D42" s="273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81">
        <f>C45</f>
        <v>211.01337</v>
      </c>
      <c r="D43" s="272">
        <f>D45</f>
        <v>184</v>
      </c>
      <c r="E43" s="281">
        <f>E45</f>
        <v>3.651</v>
      </c>
      <c r="F43" s="380">
        <f>F45</f>
        <v>0</v>
      </c>
      <c r="G43" s="281">
        <f>G45</f>
        <v>2.615</v>
      </c>
      <c r="H43" s="315">
        <f t="shared" si="0"/>
        <v>1.9842391304347826</v>
      </c>
      <c r="I43" s="316">
        <f t="shared" si="1"/>
        <v>-180.349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382"/>
      <c r="D44" s="274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3.651</v>
      </c>
      <c r="F45" s="378"/>
      <c r="G45" s="282">
        <v>2.615</v>
      </c>
      <c r="H45" s="315">
        <f t="shared" si="0"/>
        <v>1.9842391304347826</v>
      </c>
      <c r="I45" s="316">
        <f t="shared" si="1"/>
        <v>-180.349</v>
      </c>
    </row>
    <row r="46" spans="1:9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E47+E48+E49+E50+E52+E51</f>
        <v>1101.97972</v>
      </c>
      <c r="F46" s="386"/>
      <c r="G46" s="288">
        <f>G47+G48+G50+G49+G52+G51</f>
        <v>1470.80289</v>
      </c>
      <c r="H46" s="315">
        <f t="shared" si="0"/>
        <v>68.41670888465053</v>
      </c>
      <c r="I46" s="316">
        <f t="shared" si="1"/>
        <v>-508.70828000000006</v>
      </c>
    </row>
    <row r="47" spans="1:9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3.07439</v>
      </c>
      <c r="F47" s="378"/>
      <c r="G47" s="282">
        <v>790.79239</v>
      </c>
      <c r="H47" s="315">
        <f t="shared" si="0"/>
        <v>0.45741070538542455</v>
      </c>
      <c r="I47" s="316">
        <f t="shared" si="1"/>
        <v>-669.05461</v>
      </c>
    </row>
    <row r="48" spans="1:9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0.6561</v>
      </c>
      <c r="F48" s="388"/>
      <c r="G48" s="280">
        <v>5.91895</v>
      </c>
      <c r="H48" s="315"/>
      <c r="I48" s="316">
        <f t="shared" si="1"/>
        <v>0.6561</v>
      </c>
    </row>
    <row r="49" spans="1:9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388"/>
      <c r="G49" s="280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20.86463</v>
      </c>
      <c r="F50" s="388"/>
      <c r="G50" s="280">
        <v>16.37771</v>
      </c>
      <c r="H50" s="315">
        <f t="shared" si="0"/>
        <v>27.331905473027852</v>
      </c>
      <c r="I50" s="316">
        <f t="shared" si="1"/>
        <v>-55.473369999999996</v>
      </c>
    </row>
    <row r="51" spans="1:9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389"/>
      <c r="G51" s="283"/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1077.3846</v>
      </c>
      <c r="F52" s="389"/>
      <c r="G52" s="283">
        <v>657.71384</v>
      </c>
      <c r="H52" s="315">
        <f t="shared" si="0"/>
        <v>124.95457661086893</v>
      </c>
      <c r="I52" s="316">
        <f t="shared" si="1"/>
        <v>215.1636000000001</v>
      </c>
    </row>
    <row r="53" spans="1:10" s="379" customFormat="1" ht="34.5" customHeight="1" thickBot="1">
      <c r="A53" s="391" t="s">
        <v>228</v>
      </c>
      <c r="B53" s="392" t="s">
        <v>119</v>
      </c>
      <c r="C53" s="288"/>
      <c r="D53" s="393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/>
      <c r="F54" s="394"/>
      <c r="G54" s="284">
        <v>133.19262</v>
      </c>
      <c r="H54" s="315">
        <f t="shared" si="0"/>
        <v>0</v>
      </c>
      <c r="I54" s="316">
        <f t="shared" si="1"/>
        <v>-1000</v>
      </c>
    </row>
    <row r="55" spans="1:9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E58+E60+E62+E64+E65+E67+E68+E69+E71+E73+E56+E76+E77+E78</f>
        <v>25.24437</v>
      </c>
      <c r="F55" s="275">
        <f>F58+F60+F62+F64+F65+F67+F68+F69+F71+F73+F56+F76+F77+F78</f>
        <v>0</v>
      </c>
      <c r="G55" s="284">
        <f>G58+G60+G62+G64+G65+G67+G68+G69+G71+G73+G56+G76+G77+G78+G70</f>
        <v>17.60002</v>
      </c>
      <c r="H55" s="315">
        <f t="shared" si="0"/>
        <v>3.5257499999999995</v>
      </c>
      <c r="I55" s="316">
        <f t="shared" si="1"/>
        <v>-690.7556300000001</v>
      </c>
    </row>
    <row r="56" spans="1:9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0.75</v>
      </c>
      <c r="F56" s="328"/>
      <c r="G56" s="281">
        <v>3</v>
      </c>
      <c r="H56" s="315">
        <f t="shared" si="0"/>
        <v>2.4916943521594686</v>
      </c>
      <c r="I56" s="316">
        <f t="shared" si="1"/>
        <v>-29.35</v>
      </c>
    </row>
    <row r="57" spans="1:10" s="3" customFormat="1" ht="11.25" customHeight="1" thickBot="1">
      <c r="A57" s="322" t="s">
        <v>43</v>
      </c>
      <c r="B57" s="323" t="s">
        <v>44</v>
      </c>
      <c r="C57" s="395"/>
      <c r="D57" s="274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82">
        <v>0.6407</v>
      </c>
      <c r="D58" s="272"/>
      <c r="E58" s="282"/>
      <c r="F58" s="337"/>
      <c r="G58" s="282"/>
      <c r="H58" s="315"/>
      <c r="I58" s="316">
        <f t="shared" si="1"/>
        <v>0</v>
      </c>
    </row>
    <row r="59" spans="1:9" ht="11.25" customHeight="1" thickBot="1">
      <c r="A59" s="343" t="s">
        <v>46</v>
      </c>
      <c r="B59" s="348" t="s">
        <v>195</v>
      </c>
      <c r="C59" s="283"/>
      <c r="D59" s="274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</v>
      </c>
      <c r="F60" s="337"/>
      <c r="G60" s="281"/>
      <c r="H60" s="315">
        <f t="shared" si="0"/>
        <v>8.823529411764707</v>
      </c>
      <c r="I60" s="316">
        <f t="shared" si="1"/>
        <v>-31</v>
      </c>
    </row>
    <row r="61" spans="1:9" ht="11.25" customHeight="1" thickBot="1">
      <c r="A61" s="343" t="s">
        <v>64</v>
      </c>
      <c r="B61" s="348" t="s">
        <v>44</v>
      </c>
      <c r="C61" s="282"/>
      <c r="D61" s="273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82"/>
      <c r="D62" s="273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83"/>
      <c r="D63" s="274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81"/>
      <c r="D64" s="272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0"/>
      <c r="F65" s="337"/>
      <c r="G65" s="280"/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83"/>
      <c r="D66" s="274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81">
        <v>80</v>
      </c>
      <c r="D67" s="272">
        <v>95</v>
      </c>
      <c r="E67" s="281"/>
      <c r="F67" s="328"/>
      <c r="G67" s="281"/>
      <c r="H67" s="315">
        <f t="shared" si="0"/>
        <v>0</v>
      </c>
      <c r="I67" s="316">
        <f t="shared" si="1"/>
        <v>-95</v>
      </c>
    </row>
    <row r="68" spans="1:9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0">
        <v>5</v>
      </c>
      <c r="F68" s="328"/>
      <c r="G68" s="280">
        <v>2.5</v>
      </c>
      <c r="H68" s="315">
        <f t="shared" si="0"/>
        <v>31.05590062111801</v>
      </c>
      <c r="I68" s="316">
        <f t="shared" si="1"/>
        <v>-11.100000000000001</v>
      </c>
    </row>
    <row r="69" spans="1:9" ht="11.25" customHeight="1" thickBot="1">
      <c r="A69" s="343" t="s">
        <v>52</v>
      </c>
      <c r="B69" s="348" t="s">
        <v>53</v>
      </c>
      <c r="C69" s="280"/>
      <c r="D69" s="271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82"/>
      <c r="D70" s="273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82"/>
      <c r="D71" s="273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83"/>
      <c r="D72" s="274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81">
        <f>C74+C75</f>
        <v>0</v>
      </c>
      <c r="D73" s="272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aca="true" t="shared" si="2" ref="I73:I136">E73-D73</f>
        <v>0</v>
      </c>
    </row>
    <row r="74" spans="1:9" ht="11.25" customHeight="1" thickBot="1">
      <c r="A74" s="322" t="s">
        <v>173</v>
      </c>
      <c r="B74" s="397" t="s">
        <v>172</v>
      </c>
      <c r="C74" s="282"/>
      <c r="D74" s="273"/>
      <c r="E74" s="282"/>
      <c r="F74" s="337"/>
      <c r="G74" s="282"/>
      <c r="H74" s="315"/>
      <c r="I74" s="316">
        <f t="shared" si="2"/>
        <v>0</v>
      </c>
    </row>
    <row r="75" spans="1:9" ht="11.25" customHeight="1" thickBot="1">
      <c r="A75" s="355" t="s">
        <v>146</v>
      </c>
      <c r="B75" s="398" t="s">
        <v>150</v>
      </c>
      <c r="C75" s="280"/>
      <c r="D75" s="271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80"/>
      <c r="D76" s="271">
        <v>3</v>
      </c>
      <c r="E76" s="280"/>
      <c r="F76" s="326"/>
      <c r="G76" s="280"/>
      <c r="H76" s="315">
        <f aca="true" t="shared" si="3" ref="H76:H136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2</v>
      </c>
      <c r="F77" s="326"/>
      <c r="G77" s="280"/>
      <c r="H77" s="315"/>
      <c r="I77" s="316">
        <f t="shared" si="2"/>
        <v>2</v>
      </c>
    </row>
    <row r="78" spans="1:9" ht="11.25" customHeight="1" thickBot="1">
      <c r="A78" s="355" t="s">
        <v>59</v>
      </c>
      <c r="B78" s="354" t="s">
        <v>60</v>
      </c>
      <c r="C78" s="280">
        <f>C80</f>
        <v>448.22701</v>
      </c>
      <c r="D78" s="271">
        <f>D80</f>
        <v>357.3</v>
      </c>
      <c r="E78" s="280">
        <f>E80</f>
        <v>14.49437</v>
      </c>
      <c r="F78" s="400">
        <f>F80</f>
        <v>0</v>
      </c>
      <c r="G78" s="280">
        <f>G80</f>
        <v>12.10002</v>
      </c>
      <c r="H78" s="315">
        <f t="shared" si="3"/>
        <v>4.0566386789812485</v>
      </c>
      <c r="I78" s="316">
        <f t="shared" si="2"/>
        <v>-342.80563</v>
      </c>
    </row>
    <row r="79" spans="1:9" ht="11.25" customHeight="1" thickBot="1">
      <c r="A79" s="343" t="s">
        <v>61</v>
      </c>
      <c r="B79" s="348" t="s">
        <v>62</v>
      </c>
      <c r="C79" s="283"/>
      <c r="D79" s="274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83">
        <v>448.22701</v>
      </c>
      <c r="D80" s="273">
        <v>357.3</v>
      </c>
      <c r="E80" s="283">
        <v>14.49437</v>
      </c>
      <c r="F80" s="337"/>
      <c r="G80" s="283">
        <v>12.10002</v>
      </c>
      <c r="H80" s="315">
        <f t="shared" si="3"/>
        <v>4.0566386789812485</v>
      </c>
      <c r="I80" s="316">
        <f t="shared" si="2"/>
        <v>-342.80563</v>
      </c>
    </row>
    <row r="81" spans="1:9" ht="11.25" customHeight="1" thickBot="1">
      <c r="A81" s="338" t="s">
        <v>65</v>
      </c>
      <c r="B81" s="339" t="s">
        <v>66</v>
      </c>
      <c r="C81" s="284">
        <f>C82+C83+C84</f>
        <v>1441.30588</v>
      </c>
      <c r="D81" s="275">
        <f>D82+D83+D84</f>
        <v>0</v>
      </c>
      <c r="E81" s="284">
        <f>E82+E83+E84</f>
        <v>18.82878</v>
      </c>
      <c r="F81" s="386">
        <f>F82+F83+F84</f>
        <v>0</v>
      </c>
      <c r="G81" s="284">
        <f>G82+G83+G84</f>
        <v>45.931650000000005</v>
      </c>
      <c r="H81" s="315"/>
      <c r="I81" s="316">
        <f t="shared" si="2"/>
        <v>18.82878</v>
      </c>
    </row>
    <row r="82" spans="1:9" ht="11.25" customHeight="1" thickBot="1">
      <c r="A82" s="322" t="s">
        <v>67</v>
      </c>
      <c r="B82" s="323" t="s">
        <v>68</v>
      </c>
      <c r="C82" s="281">
        <v>21.59315</v>
      </c>
      <c r="D82" s="272"/>
      <c r="E82" s="281">
        <v>18.82878</v>
      </c>
      <c r="F82" s="328"/>
      <c r="G82" s="281">
        <v>12.73165</v>
      </c>
      <c r="H82" s="315"/>
      <c r="I82" s="316">
        <f t="shared" si="2"/>
        <v>18.82878</v>
      </c>
    </row>
    <row r="83" spans="1:9" ht="11.25" customHeight="1" thickBot="1">
      <c r="A83" s="343" t="s">
        <v>217</v>
      </c>
      <c r="B83" s="354" t="s">
        <v>68</v>
      </c>
      <c r="C83" s="280"/>
      <c r="D83" s="271"/>
      <c r="E83" s="280"/>
      <c r="F83" s="326"/>
      <c r="G83" s="280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349"/>
      <c r="G84" s="283">
        <v>33.2</v>
      </c>
      <c r="H84" s="315"/>
      <c r="I84" s="316">
        <f t="shared" si="2"/>
        <v>0</v>
      </c>
    </row>
    <row r="85" spans="1:9" ht="11.25" customHeight="1" thickBot="1">
      <c r="A85" s="401" t="s">
        <v>72</v>
      </c>
      <c r="B85" s="314" t="s">
        <v>73</v>
      </c>
      <c r="C85" s="288">
        <f>C86+C152+C153+C155</f>
        <v>438200.51957999996</v>
      </c>
      <c r="D85" s="278">
        <f>D86+D155+D153+D152</f>
        <v>306118.558</v>
      </c>
      <c r="E85" s="288">
        <f>E86+E152+E153+E155</f>
        <v>20130.17595</v>
      </c>
      <c r="F85" s="288">
        <f>F86+F155+F153+F152</f>
        <v>0</v>
      </c>
      <c r="G85" s="288">
        <f>G86+G155+G153+G152+G154</f>
        <v>17222.3491</v>
      </c>
      <c r="H85" s="315">
        <f t="shared" si="3"/>
        <v>6.57594106071805</v>
      </c>
      <c r="I85" s="316">
        <f t="shared" si="2"/>
        <v>-285988.38205</v>
      </c>
    </row>
    <row r="86" spans="1:9" ht="11.25" customHeight="1" thickBot="1">
      <c r="A86" s="402" t="s">
        <v>130</v>
      </c>
      <c r="B86" s="403" t="s">
        <v>131</v>
      </c>
      <c r="C86" s="365">
        <f>C87+C90+C110+C134</f>
        <v>436466.81667</v>
      </c>
      <c r="D86" s="366">
        <f>D87+D90+D110+D134</f>
        <v>306118.558</v>
      </c>
      <c r="E86" s="365">
        <f>E87+E90+E110+E134</f>
        <v>21451.97595</v>
      </c>
      <c r="F86" s="365">
        <f>F87+F90+F110+F134</f>
        <v>0</v>
      </c>
      <c r="G86" s="365">
        <f>G87+G90+G110+G134</f>
        <v>18488.64619</v>
      </c>
      <c r="H86" s="315">
        <f t="shared" si="3"/>
        <v>7.007734549043576</v>
      </c>
      <c r="I86" s="316">
        <f t="shared" si="2"/>
        <v>-284666.58205</v>
      </c>
    </row>
    <row r="87" spans="1:9" ht="11.25" customHeight="1" thickBot="1">
      <c r="A87" s="401" t="s">
        <v>74</v>
      </c>
      <c r="B87" s="314" t="s">
        <v>75</v>
      </c>
      <c r="C87" s="288">
        <f>C88+C89</f>
        <v>106780</v>
      </c>
      <c r="D87" s="278">
        <f>D88+D89</f>
        <v>108768</v>
      </c>
      <c r="E87" s="288">
        <f>E88+E89</f>
        <v>7614</v>
      </c>
      <c r="F87" s="404">
        <f>F88+F89</f>
        <v>0</v>
      </c>
      <c r="G87" s="288">
        <f>G88+G89</f>
        <v>5125</v>
      </c>
      <c r="H87" s="315">
        <f t="shared" si="3"/>
        <v>7.000220653133274</v>
      </c>
      <c r="I87" s="316">
        <f t="shared" si="2"/>
        <v>-101154</v>
      </c>
    </row>
    <row r="88" spans="1:9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281">
        <v>7614</v>
      </c>
      <c r="G88" s="281">
        <v>5125</v>
      </c>
      <c r="H88" s="315">
        <f t="shared" si="3"/>
        <v>7.000220653133274</v>
      </c>
      <c r="I88" s="316">
        <f t="shared" si="2"/>
        <v>-101154</v>
      </c>
    </row>
    <row r="89" spans="1:9" ht="11.25" customHeight="1" thickBot="1">
      <c r="A89" s="406" t="s">
        <v>121</v>
      </c>
      <c r="B89" s="397" t="s">
        <v>122</v>
      </c>
      <c r="C89" s="282"/>
      <c r="D89" s="407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E92+E94+E98+E95+E97+E96+E91+E93</f>
        <v>200.64</v>
      </c>
      <c r="F90" s="404">
        <f>F92+F94+F98+F95+F97</f>
        <v>0</v>
      </c>
      <c r="G90" s="288">
        <f>G92+G94+G98+G95+G97+G91+G93</f>
        <v>204</v>
      </c>
      <c r="H90" s="315">
        <f t="shared" si="3"/>
        <v>1.1115912641691321</v>
      </c>
      <c r="I90" s="316">
        <f t="shared" si="2"/>
        <v>-17849.16</v>
      </c>
      <c r="J90" s="3"/>
    </row>
    <row r="91" spans="1:10" ht="11.25" customHeight="1" thickBot="1">
      <c r="A91" s="350" t="s">
        <v>256</v>
      </c>
      <c r="B91" s="351" t="s">
        <v>270</v>
      </c>
      <c r="C91" s="281">
        <v>3777.299</v>
      </c>
      <c r="D91" s="405"/>
      <c r="E91" s="281"/>
      <c r="F91" s="408"/>
      <c r="G91" s="281"/>
      <c r="H91" s="315"/>
      <c r="I91" s="316">
        <f t="shared" si="2"/>
        <v>0</v>
      </c>
      <c r="J91" s="3"/>
    </row>
    <row r="92" spans="1:10" ht="11.25" customHeight="1" thickBot="1">
      <c r="A92" s="355" t="s">
        <v>257</v>
      </c>
      <c r="B92" s="354" t="s">
        <v>80</v>
      </c>
      <c r="C92" s="280">
        <v>12875.277</v>
      </c>
      <c r="D92" s="409"/>
      <c r="E92" s="280"/>
      <c r="F92" s="400"/>
      <c r="G92" s="280"/>
      <c r="H92" s="315"/>
      <c r="I92" s="316">
        <f t="shared" si="2"/>
        <v>0</v>
      </c>
      <c r="J92" s="3"/>
    </row>
    <row r="93" spans="1:10" ht="11.25" customHeight="1" thickBot="1">
      <c r="A93" s="350" t="s">
        <v>256</v>
      </c>
      <c r="B93" s="351" t="s">
        <v>258</v>
      </c>
      <c r="C93" s="281">
        <v>27.4</v>
      </c>
      <c r="D93" s="405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281"/>
      <c r="F94" s="380"/>
      <c r="G94" s="281"/>
      <c r="H94" s="315">
        <f t="shared" si="3"/>
        <v>0</v>
      </c>
      <c r="I94" s="316">
        <f t="shared" si="2"/>
        <v>-5137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282"/>
      <c r="D95" s="411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283"/>
      <c r="F97" s="414"/>
      <c r="G97" s="283"/>
      <c r="H97" s="315">
        <f t="shared" si="3"/>
        <v>0</v>
      </c>
      <c r="I97" s="316">
        <f t="shared" si="2"/>
        <v>-3208.9</v>
      </c>
      <c r="J97" s="293"/>
    </row>
    <row r="98" spans="1:9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E100+E101+E104+E99+E103+E105+E102+E107+E108+E109</f>
        <v>200.64</v>
      </c>
      <c r="F98" s="404">
        <f>F100+F101+F104+F99+F103+F102+F105</f>
        <v>0</v>
      </c>
      <c r="G98" s="288">
        <f>G100+G101+G104+G99+G103+G102+G105+G106+G109</f>
        <v>204</v>
      </c>
      <c r="H98" s="315">
        <f t="shared" si="3"/>
        <v>2.0676222961901916</v>
      </c>
      <c r="I98" s="316">
        <f t="shared" si="2"/>
        <v>-9503.26</v>
      </c>
    </row>
    <row r="99" spans="1:9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281"/>
      <c r="D100" s="413"/>
      <c r="E100" s="281"/>
      <c r="F100" s="414"/>
      <c r="G100" s="281"/>
      <c r="H100" s="315"/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280">
        <v>122</v>
      </c>
      <c r="D101" s="409"/>
      <c r="E101" s="280"/>
      <c r="F101" s="349"/>
      <c r="G101" s="280"/>
      <c r="H101" s="315"/>
      <c r="I101" s="316">
        <f t="shared" si="2"/>
        <v>0</v>
      </c>
    </row>
    <row r="102" spans="1:9" ht="27" customHeight="1" thickBot="1">
      <c r="A102" s="343" t="s">
        <v>82</v>
      </c>
      <c r="B102" s="342" t="s">
        <v>229</v>
      </c>
      <c r="C102" s="280"/>
      <c r="D102" s="413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280">
        <v>1438.9</v>
      </c>
      <c r="D103" s="413"/>
      <c r="E103" s="280"/>
      <c r="F103" s="349"/>
      <c r="G103" s="283"/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283"/>
      <c r="D104" s="413">
        <v>220</v>
      </c>
      <c r="E104" s="283"/>
      <c r="F104" s="349"/>
      <c r="G104" s="360"/>
      <c r="H104" s="315">
        <f t="shared" si="3"/>
        <v>0</v>
      </c>
      <c r="I104" s="316">
        <f t="shared" si="2"/>
        <v>-220</v>
      </c>
    </row>
    <row r="105" spans="1:9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200.64</v>
      </c>
      <c r="F105" s="419"/>
      <c r="G105" s="285">
        <v>204</v>
      </c>
      <c r="H105" s="315">
        <f t="shared" si="3"/>
        <v>8.82360701877831</v>
      </c>
      <c r="I105" s="316">
        <f t="shared" si="2"/>
        <v>-2073.26</v>
      </c>
    </row>
    <row r="106" spans="1:9" ht="12.75" customHeight="1" thickBot="1">
      <c r="A106" s="343" t="s">
        <v>82</v>
      </c>
      <c r="B106" s="418" t="s">
        <v>248</v>
      </c>
      <c r="C106" s="283"/>
      <c r="D106" s="274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419"/>
      <c r="G107" s="283"/>
      <c r="H107" s="315"/>
      <c r="I107" s="316">
        <f t="shared" si="2"/>
        <v>0</v>
      </c>
    </row>
    <row r="108" spans="1:9" ht="12.7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/>
      <c r="F108" s="420"/>
      <c r="G108" s="286"/>
      <c r="H108" s="315">
        <f t="shared" si="3"/>
        <v>0</v>
      </c>
      <c r="I108" s="316">
        <f t="shared" si="2"/>
        <v>-3210</v>
      </c>
    </row>
    <row r="109" spans="1:9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5">
        <f>C114+C111+C112+C113+C130+C131+C129+C128+C127</f>
        <v>180827.95213</v>
      </c>
      <c r="D110" s="366">
        <f>D114+D111+D112+D113+D130+D131+D129</f>
        <v>156106.80000000002</v>
      </c>
      <c r="E110" s="365">
        <f>E114+E111+E112+E113+E130+E131+E129+E128+E127</f>
        <v>13585.544000000002</v>
      </c>
      <c r="F110" s="421">
        <f>F114+F111+F112+F113+F130+F131+F129</f>
        <v>0</v>
      </c>
      <c r="G110" s="365">
        <f>G114+G111+G112+G113+G130+G131+G129+G127</f>
        <v>12699.2576</v>
      </c>
      <c r="H110" s="315">
        <f t="shared" si="3"/>
        <v>8.702724032521324</v>
      </c>
      <c r="I110" s="316">
        <f t="shared" si="2"/>
        <v>-142521.25600000002</v>
      </c>
    </row>
    <row r="111" spans="1:9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282"/>
      <c r="G111" s="282"/>
      <c r="H111" s="315">
        <f t="shared" si="3"/>
        <v>0</v>
      </c>
      <c r="I111" s="316">
        <f t="shared" si="2"/>
        <v>-528</v>
      </c>
    </row>
    <row r="112" spans="1:10" ht="11.25" customHeight="1" thickBot="1">
      <c r="A112" s="355" t="s">
        <v>89</v>
      </c>
      <c r="B112" s="354" t="s">
        <v>272</v>
      </c>
      <c r="C112" s="280">
        <v>1392.7</v>
      </c>
      <c r="D112" s="405">
        <v>1371.6</v>
      </c>
      <c r="E112" s="280"/>
      <c r="F112" s="423"/>
      <c r="G112" s="280"/>
      <c r="H112" s="315">
        <f t="shared" si="3"/>
        <v>0</v>
      </c>
      <c r="I112" s="316">
        <f t="shared" si="2"/>
        <v>-1371.6</v>
      </c>
      <c r="J112" s="3"/>
    </row>
    <row r="113" spans="1:10" ht="21.75" customHeight="1" thickBot="1">
      <c r="A113" s="355" t="s">
        <v>120</v>
      </c>
      <c r="B113" s="344" t="s">
        <v>273</v>
      </c>
      <c r="C113" s="280">
        <v>464.22162</v>
      </c>
      <c r="D113" s="422"/>
      <c r="E113" s="280"/>
      <c r="F113" s="423"/>
      <c r="G113" s="283"/>
      <c r="H113" s="315"/>
      <c r="I113" s="316">
        <f t="shared" si="2"/>
        <v>0</v>
      </c>
      <c r="J113" s="3"/>
    </row>
    <row r="114" spans="1:9" ht="11.25" customHeight="1" thickBot="1">
      <c r="A114" s="401" t="s">
        <v>90</v>
      </c>
      <c r="B114" s="314" t="s">
        <v>91</v>
      </c>
      <c r="C114" s="288">
        <f>C117+C118+C121+C124+C123+C116+C115+C122+C119+C125+C126</f>
        <v>120331.13351</v>
      </c>
      <c r="D114" s="278">
        <f>D117+D118+D121+D124+D123+D116+D115+D122+D119+D125+D126+D120</f>
        <v>117543.3</v>
      </c>
      <c r="E114" s="278">
        <f>E117+E118+E121+E124+E123+E116+E115+E122+E119+E125+E126+E120</f>
        <v>9411.075</v>
      </c>
      <c r="F114" s="404">
        <f>F117+F118+F121+F124+F123+F116+F115+F122+F119+F125+F126</f>
        <v>0</v>
      </c>
      <c r="G114" s="288">
        <f>G117+G118+G121+G124+G123+G116+G115+G122+G119+G125+G126</f>
        <v>10036.7276</v>
      </c>
      <c r="H114" s="315">
        <f t="shared" si="3"/>
        <v>8.006475060679767</v>
      </c>
      <c r="I114" s="316">
        <f t="shared" si="2"/>
        <v>-108132.225</v>
      </c>
    </row>
    <row r="115" spans="1:9" ht="27" customHeight="1" thickBot="1">
      <c r="A115" s="350" t="s">
        <v>90</v>
      </c>
      <c r="B115" s="415" t="s">
        <v>118</v>
      </c>
      <c r="C115" s="281">
        <v>1973.02308</v>
      </c>
      <c r="D115" s="422">
        <v>1384.2</v>
      </c>
      <c r="E115" s="281"/>
      <c r="F115" s="424"/>
      <c r="G115" s="281"/>
      <c r="H115" s="315">
        <f t="shared" si="3"/>
        <v>0</v>
      </c>
      <c r="I115" s="316">
        <f t="shared" si="2"/>
        <v>-1384.2</v>
      </c>
    </row>
    <row r="116" spans="1:9" ht="11.25" customHeight="1" thickBot="1">
      <c r="A116" s="350" t="s">
        <v>90</v>
      </c>
      <c r="B116" s="342" t="s">
        <v>124</v>
      </c>
      <c r="C116" s="281">
        <v>27</v>
      </c>
      <c r="D116" s="422">
        <v>27</v>
      </c>
      <c r="E116" s="281"/>
      <c r="F116" s="424"/>
      <c r="G116" s="281"/>
      <c r="H116" s="315">
        <f t="shared" si="3"/>
        <v>0</v>
      </c>
      <c r="I116" s="316">
        <f t="shared" si="2"/>
        <v>-27</v>
      </c>
    </row>
    <row r="117" spans="1:9" ht="11.25" customHeight="1" thickBot="1">
      <c r="A117" s="350" t="s">
        <v>90</v>
      </c>
      <c r="B117" s="342" t="s">
        <v>200</v>
      </c>
      <c r="C117" s="281">
        <v>7648.8</v>
      </c>
      <c r="D117" s="422">
        <v>5444.6</v>
      </c>
      <c r="E117" s="281">
        <v>296.075</v>
      </c>
      <c r="F117" s="328"/>
      <c r="G117" s="281">
        <v>305.191</v>
      </c>
      <c r="H117" s="315">
        <f t="shared" si="3"/>
        <v>5.4379568747015385</v>
      </c>
      <c r="I117" s="316">
        <f t="shared" si="2"/>
        <v>-5148.525000000001</v>
      </c>
    </row>
    <row r="118" spans="1:9" ht="11.25" customHeight="1" thickBot="1">
      <c r="A118" s="355" t="s">
        <v>90</v>
      </c>
      <c r="B118" s="354" t="s">
        <v>199</v>
      </c>
      <c r="C118" s="280">
        <v>95394.9</v>
      </c>
      <c r="D118" s="409">
        <v>92696.4</v>
      </c>
      <c r="E118" s="280">
        <v>7717</v>
      </c>
      <c r="F118" s="423"/>
      <c r="G118" s="280">
        <v>7942</v>
      </c>
      <c r="H118" s="315">
        <f t="shared" si="3"/>
        <v>8.325026646126494</v>
      </c>
      <c r="I118" s="316">
        <f t="shared" si="2"/>
        <v>-84979.4</v>
      </c>
    </row>
    <row r="119" spans="1:9" ht="11.25" customHeight="1" thickBot="1">
      <c r="A119" s="355" t="s">
        <v>90</v>
      </c>
      <c r="B119" s="354" t="s">
        <v>171</v>
      </c>
      <c r="C119" s="280">
        <v>12989.4</v>
      </c>
      <c r="D119" s="409">
        <v>15653.6</v>
      </c>
      <c r="E119" s="280">
        <v>1398</v>
      </c>
      <c r="F119" s="423"/>
      <c r="G119" s="280">
        <v>1081</v>
      </c>
      <c r="H119" s="315">
        <f t="shared" si="3"/>
        <v>8.930852966729699</v>
      </c>
      <c r="I119" s="316">
        <f t="shared" si="2"/>
        <v>-14255.6</v>
      </c>
    </row>
    <row r="120" spans="1:9" ht="11.25" customHeight="1" thickBot="1">
      <c r="A120" s="355" t="s">
        <v>90</v>
      </c>
      <c r="B120" s="354" t="s">
        <v>268</v>
      </c>
      <c r="C120" s="280"/>
      <c r="D120" s="409">
        <v>1185.9</v>
      </c>
      <c r="E120" s="280"/>
      <c r="F120" s="423"/>
      <c r="G120" s="280"/>
      <c r="H120" s="315">
        <f t="shared" si="3"/>
        <v>0</v>
      </c>
      <c r="I120" s="316">
        <f t="shared" si="2"/>
        <v>-1185.9</v>
      </c>
    </row>
    <row r="121" spans="1:9" ht="11.25" customHeight="1" thickBot="1">
      <c r="A121" s="355" t="s">
        <v>90</v>
      </c>
      <c r="B121" s="354" t="s">
        <v>92</v>
      </c>
      <c r="C121" s="280">
        <v>419.5</v>
      </c>
      <c r="D121" s="409"/>
      <c r="E121" s="280"/>
      <c r="F121" s="423"/>
      <c r="G121" s="280">
        <v>104.875</v>
      </c>
      <c r="H121" s="315"/>
      <c r="I121" s="316">
        <f t="shared" si="2"/>
        <v>0</v>
      </c>
    </row>
    <row r="122" spans="1:9" ht="11.25" customHeight="1" thickBot="1">
      <c r="A122" s="355" t="s">
        <v>90</v>
      </c>
      <c r="B122" s="354" t="s">
        <v>145</v>
      </c>
      <c r="C122" s="280">
        <v>8.71</v>
      </c>
      <c r="D122" s="409"/>
      <c r="E122" s="280"/>
      <c r="F122" s="423"/>
      <c r="G122" s="280">
        <v>0.795</v>
      </c>
      <c r="H122" s="315"/>
      <c r="I122" s="316">
        <f t="shared" si="2"/>
        <v>0</v>
      </c>
    </row>
    <row r="123" spans="1:9" ht="11.25" customHeight="1" thickBot="1">
      <c r="A123" s="355" t="s">
        <v>90</v>
      </c>
      <c r="B123" s="354" t="s">
        <v>93</v>
      </c>
      <c r="C123" s="286">
        <v>1142.5</v>
      </c>
      <c r="D123" s="425">
        <v>1151.6</v>
      </c>
      <c r="E123" s="286"/>
      <c r="F123" s="426"/>
      <c r="G123" s="286">
        <v>551.8666</v>
      </c>
      <c r="H123" s="315">
        <f t="shared" si="3"/>
        <v>0</v>
      </c>
      <c r="I123" s="316">
        <f t="shared" si="2"/>
        <v>-1151.6</v>
      </c>
    </row>
    <row r="124" spans="1:9" ht="11.25" customHeight="1" thickBot="1">
      <c r="A124" s="355" t="s">
        <v>90</v>
      </c>
      <c r="B124" s="354" t="s">
        <v>198</v>
      </c>
      <c r="C124" s="280">
        <v>289.5</v>
      </c>
      <c r="D124" s="409"/>
      <c r="E124" s="280"/>
      <c r="F124" s="423"/>
      <c r="G124" s="280">
        <v>24</v>
      </c>
      <c r="H124" s="315"/>
      <c r="I124" s="316">
        <f t="shared" si="2"/>
        <v>0</v>
      </c>
    </row>
    <row r="125" spans="1:9" ht="40.5" customHeight="1" thickBot="1">
      <c r="A125" s="355" t="s">
        <v>90</v>
      </c>
      <c r="B125" s="344" t="s">
        <v>231</v>
      </c>
      <c r="C125" s="283">
        <v>113.60043</v>
      </c>
      <c r="D125" s="405"/>
      <c r="E125" s="283"/>
      <c r="F125" s="414"/>
      <c r="G125" s="283"/>
      <c r="H125" s="315"/>
      <c r="I125" s="316">
        <f t="shared" si="2"/>
        <v>0</v>
      </c>
    </row>
    <row r="126" spans="1:9" ht="30" customHeight="1" thickBot="1">
      <c r="A126" s="355" t="s">
        <v>90</v>
      </c>
      <c r="B126" s="342" t="s">
        <v>180</v>
      </c>
      <c r="C126" s="283">
        <v>324.2</v>
      </c>
      <c r="D126" s="405"/>
      <c r="E126" s="283"/>
      <c r="F126" s="349"/>
      <c r="G126" s="283">
        <v>27</v>
      </c>
      <c r="H126" s="315"/>
      <c r="I126" s="316">
        <f t="shared" si="2"/>
        <v>0</v>
      </c>
    </row>
    <row r="127" spans="1:9" ht="12.75" customHeight="1" thickBot="1">
      <c r="A127" s="355" t="s">
        <v>94</v>
      </c>
      <c r="B127" s="342" t="s">
        <v>243</v>
      </c>
      <c r="C127" s="283">
        <v>1233</v>
      </c>
      <c r="D127" s="405"/>
      <c r="E127" s="283"/>
      <c r="F127" s="349"/>
      <c r="G127" s="283"/>
      <c r="H127" s="315"/>
      <c r="I127" s="316">
        <f t="shared" si="2"/>
        <v>0</v>
      </c>
    </row>
    <row r="128" spans="1:9" ht="24" customHeight="1" thickBot="1">
      <c r="A128" s="350" t="s">
        <v>237</v>
      </c>
      <c r="B128" s="342" t="s">
        <v>238</v>
      </c>
      <c r="C128" s="283">
        <v>220.3</v>
      </c>
      <c r="D128" s="405"/>
      <c r="E128" s="283"/>
      <c r="F128" s="349"/>
      <c r="G128" s="283"/>
      <c r="H128" s="315"/>
      <c r="I128" s="316">
        <f t="shared" si="2"/>
        <v>0</v>
      </c>
    </row>
    <row r="129" spans="1:9" ht="48" customHeight="1" thickBot="1">
      <c r="A129" s="350" t="s">
        <v>153</v>
      </c>
      <c r="B129" s="342" t="s">
        <v>274</v>
      </c>
      <c r="C129" s="283">
        <v>2925.2</v>
      </c>
      <c r="D129" s="405">
        <v>1195.1</v>
      </c>
      <c r="E129" s="283"/>
      <c r="F129" s="349"/>
      <c r="G129" s="283"/>
      <c r="H129" s="315">
        <f t="shared" si="3"/>
        <v>0</v>
      </c>
      <c r="I129" s="316">
        <f t="shared" si="2"/>
        <v>-1195.1</v>
      </c>
    </row>
    <row r="130" spans="1:9" ht="47.25" customHeight="1" thickBot="1">
      <c r="A130" s="350" t="s">
        <v>153</v>
      </c>
      <c r="B130" s="427" t="s">
        <v>123</v>
      </c>
      <c r="C130" s="283">
        <v>7943.7</v>
      </c>
      <c r="D130" s="428">
        <v>3831.8</v>
      </c>
      <c r="E130" s="283"/>
      <c r="F130" s="349"/>
      <c r="G130" s="283"/>
      <c r="H130" s="315">
        <f t="shared" si="3"/>
        <v>0</v>
      </c>
      <c r="I130" s="316">
        <f t="shared" si="2"/>
        <v>-3831.8</v>
      </c>
    </row>
    <row r="131" spans="1:9" ht="11.25" customHeight="1" thickBot="1">
      <c r="A131" s="401" t="s">
        <v>95</v>
      </c>
      <c r="B131" s="314" t="s">
        <v>96</v>
      </c>
      <c r="C131" s="288">
        <f>C133+C132</f>
        <v>45770.897</v>
      </c>
      <c r="D131" s="278">
        <f>D133+D132</f>
        <v>31637</v>
      </c>
      <c r="E131" s="288">
        <f>E133+E132</f>
        <v>4174.469</v>
      </c>
      <c r="F131" s="404">
        <f>F133+F132</f>
        <v>0</v>
      </c>
      <c r="G131" s="288">
        <f>G133+G132</f>
        <v>2662.5299999999997</v>
      </c>
      <c r="H131" s="315">
        <f t="shared" si="3"/>
        <v>13.194895217624932</v>
      </c>
      <c r="I131" s="316">
        <f t="shared" si="2"/>
        <v>-27462.531</v>
      </c>
    </row>
    <row r="132" spans="1:9" ht="11.25" customHeight="1" thickBot="1">
      <c r="A132" s="406" t="s">
        <v>97</v>
      </c>
      <c r="B132" s="429" t="s">
        <v>232</v>
      </c>
      <c r="C132" s="287">
        <v>11993.897</v>
      </c>
      <c r="D132" s="277"/>
      <c r="E132" s="287">
        <v>1014.469</v>
      </c>
      <c r="F132" s="430"/>
      <c r="G132" s="287">
        <v>975.53</v>
      </c>
      <c r="H132" s="315"/>
      <c r="I132" s="316">
        <f t="shared" si="2"/>
        <v>1014.469</v>
      </c>
    </row>
    <row r="133" spans="1:9" ht="11.25" customHeight="1" thickBot="1">
      <c r="A133" s="431" t="s">
        <v>97</v>
      </c>
      <c r="B133" s="432" t="s">
        <v>98</v>
      </c>
      <c r="C133" s="282">
        <v>33777</v>
      </c>
      <c r="D133" s="273">
        <v>31637</v>
      </c>
      <c r="E133" s="282">
        <v>3160</v>
      </c>
      <c r="G133" s="282">
        <v>1687</v>
      </c>
      <c r="H133" s="315">
        <f t="shared" si="3"/>
        <v>9.988304832948762</v>
      </c>
      <c r="I133" s="316">
        <f t="shared" si="2"/>
        <v>-28477</v>
      </c>
    </row>
    <row r="134" spans="1:9" ht="11.25" customHeight="1" thickBot="1">
      <c r="A134" s="401" t="s">
        <v>99</v>
      </c>
      <c r="B134" s="314" t="s">
        <v>117</v>
      </c>
      <c r="C134" s="288">
        <f>C145+C146+C136+C140+C138+C137+C139+C143+C144+C141+C142</f>
        <v>35634.188559999995</v>
      </c>
      <c r="D134" s="278">
        <f>D145+D146+D136+D140+D138</f>
        <v>23193.958000000002</v>
      </c>
      <c r="E134" s="288">
        <f>E145+E146+E136+E140+E138+E137+E139+E143+E144+E141+E142</f>
        <v>51.79195</v>
      </c>
      <c r="F134" s="404">
        <f>F145+F146+F136+F140+F138+F137+F139+F143+F144</f>
        <v>0</v>
      </c>
      <c r="G134" s="288">
        <f>G135+G139+G141+G145+G146+G140+G143+G144</f>
        <v>460.38859</v>
      </c>
      <c r="H134" s="315">
        <f t="shared" si="3"/>
        <v>0.22329931786545443</v>
      </c>
      <c r="I134" s="316">
        <f t="shared" si="2"/>
        <v>-23142.166050000003</v>
      </c>
    </row>
    <row r="135" spans="1:9" ht="11.25" customHeight="1" thickBot="1">
      <c r="A135" s="401" t="s">
        <v>100</v>
      </c>
      <c r="B135" s="314" t="s">
        <v>117</v>
      </c>
      <c r="C135" s="288">
        <f>C136+C137+C139</f>
        <v>2096.39</v>
      </c>
      <c r="D135" s="278"/>
      <c r="E135" s="288">
        <f>E136+E137+E139</f>
        <v>0</v>
      </c>
      <c r="F135" s="357"/>
      <c r="G135" s="288">
        <f>G136+G137+G138</f>
        <v>0</v>
      </c>
      <c r="H135" s="315"/>
      <c r="I135" s="316">
        <f t="shared" si="2"/>
        <v>0</v>
      </c>
    </row>
    <row r="136" spans="1:9" ht="11.25" customHeight="1" thickBot="1">
      <c r="A136" s="350" t="s">
        <v>100</v>
      </c>
      <c r="B136" s="433" t="s">
        <v>216</v>
      </c>
      <c r="C136" s="281">
        <v>1504</v>
      </c>
      <c r="D136" s="405">
        <v>1479.2</v>
      </c>
      <c r="E136" s="281"/>
      <c r="F136" s="328"/>
      <c r="G136" s="281"/>
      <c r="H136" s="315">
        <f t="shared" si="3"/>
        <v>0</v>
      </c>
      <c r="I136" s="316">
        <f t="shared" si="2"/>
        <v>-1479.2</v>
      </c>
    </row>
    <row r="137" spans="1:9" ht="11.25" customHeight="1" thickBot="1">
      <c r="A137" s="350" t="s">
        <v>100</v>
      </c>
      <c r="B137" s="323" t="s">
        <v>213</v>
      </c>
      <c r="C137" s="281">
        <v>525.69</v>
      </c>
      <c r="D137" s="409"/>
      <c r="E137" s="281"/>
      <c r="F137" s="328"/>
      <c r="G137" s="281"/>
      <c r="H137" s="315"/>
      <c r="I137" s="316">
        <f aca="true" t="shared" si="4" ref="I137:I156">E137-D137</f>
        <v>0</v>
      </c>
    </row>
    <row r="138" spans="1:9" ht="24" customHeight="1" thickBot="1">
      <c r="A138" s="350" t="s">
        <v>100</v>
      </c>
      <c r="B138" s="344" t="s">
        <v>181</v>
      </c>
      <c r="C138" s="281"/>
      <c r="D138" s="409"/>
      <c r="E138" s="281"/>
      <c r="F138" s="328"/>
      <c r="G138" s="281"/>
      <c r="H138" s="315"/>
      <c r="I138" s="316">
        <f t="shared" si="4"/>
        <v>0</v>
      </c>
    </row>
    <row r="139" spans="1:9" ht="11.25" customHeight="1" thickBot="1">
      <c r="A139" s="350" t="s">
        <v>222</v>
      </c>
      <c r="B139" s="354" t="s">
        <v>223</v>
      </c>
      <c r="C139" s="281">
        <v>66.7</v>
      </c>
      <c r="D139" s="409"/>
      <c r="E139" s="281"/>
      <c r="F139" s="328"/>
      <c r="G139" s="281"/>
      <c r="H139" s="315"/>
      <c r="I139" s="316">
        <f t="shared" si="4"/>
        <v>0</v>
      </c>
    </row>
    <row r="140" spans="1:9" ht="11.25" customHeight="1" thickBot="1">
      <c r="A140" s="355" t="s">
        <v>244</v>
      </c>
      <c r="B140" s="418" t="s">
        <v>245</v>
      </c>
      <c r="C140" s="281">
        <v>15.2</v>
      </c>
      <c r="D140" s="434"/>
      <c r="E140" s="281"/>
      <c r="F140" s="328"/>
      <c r="G140" s="281"/>
      <c r="H140" s="315"/>
      <c r="I140" s="316">
        <f t="shared" si="4"/>
        <v>0</v>
      </c>
    </row>
    <row r="141" spans="1:9" ht="24" customHeight="1" thickBot="1">
      <c r="A141" s="355" t="s">
        <v>154</v>
      </c>
      <c r="B141" s="344" t="s">
        <v>155</v>
      </c>
      <c r="C141" s="280">
        <v>100</v>
      </c>
      <c r="D141" s="434"/>
      <c r="E141" s="280"/>
      <c r="F141" s="326"/>
      <c r="G141" s="280"/>
      <c r="H141" s="315"/>
      <c r="I141" s="316">
        <f t="shared" si="4"/>
        <v>0</v>
      </c>
    </row>
    <row r="142" spans="1:9" ht="25.5" customHeight="1" thickBot="1">
      <c r="A142" s="343" t="s">
        <v>156</v>
      </c>
      <c r="B142" s="344" t="s">
        <v>157</v>
      </c>
      <c r="C142" s="283">
        <v>50</v>
      </c>
      <c r="D142" s="435"/>
      <c r="E142" s="283"/>
      <c r="F142" s="349"/>
      <c r="G142" s="283"/>
      <c r="H142" s="315"/>
      <c r="I142" s="316">
        <f t="shared" si="4"/>
        <v>0</v>
      </c>
    </row>
    <row r="143" spans="1:9" ht="11.25" customHeight="1" thickBot="1">
      <c r="A143" s="355" t="s">
        <v>224</v>
      </c>
      <c r="B143" s="397" t="s">
        <v>225</v>
      </c>
      <c r="C143" s="282">
        <v>2555</v>
      </c>
      <c r="D143" s="407"/>
      <c r="E143" s="282"/>
      <c r="F143" s="337"/>
      <c r="G143" s="282"/>
      <c r="H143" s="315"/>
      <c r="I143" s="316">
        <f t="shared" si="4"/>
        <v>0</v>
      </c>
    </row>
    <row r="144" spans="1:9" ht="11.25" customHeight="1" thickBot="1">
      <c r="A144" s="355" t="s">
        <v>226</v>
      </c>
      <c r="B144" s="427" t="s">
        <v>227</v>
      </c>
      <c r="C144" s="282"/>
      <c r="D144" s="407"/>
      <c r="E144" s="282"/>
      <c r="F144" s="337"/>
      <c r="G144" s="282"/>
      <c r="H144" s="315"/>
      <c r="I144" s="316">
        <f t="shared" si="4"/>
        <v>0</v>
      </c>
    </row>
    <row r="145" spans="1:9" ht="11.25" customHeight="1" thickBot="1">
      <c r="A145" s="401" t="s">
        <v>112</v>
      </c>
      <c r="B145" s="436" t="s">
        <v>113</v>
      </c>
      <c r="C145" s="288">
        <v>19179.20326</v>
      </c>
      <c r="D145" s="278">
        <v>21567.358</v>
      </c>
      <c r="E145" s="288">
        <v>45.945</v>
      </c>
      <c r="F145" s="357"/>
      <c r="G145" s="288">
        <v>460.38859</v>
      </c>
      <c r="H145" s="315">
        <f>E145/D145*100</f>
        <v>0.2130302654594967</v>
      </c>
      <c r="I145" s="316">
        <f t="shared" si="4"/>
        <v>-21521.413</v>
      </c>
    </row>
    <row r="146" spans="1:9" ht="11.25" customHeight="1" thickBot="1">
      <c r="A146" s="338" t="s">
        <v>101</v>
      </c>
      <c r="B146" s="339" t="s">
        <v>210</v>
      </c>
      <c r="C146" s="284">
        <f>C149+C147+C150+C148+C151</f>
        <v>11638.3953</v>
      </c>
      <c r="D146" s="275">
        <f>D149+D147+D150</f>
        <v>147.4</v>
      </c>
      <c r="E146" s="284">
        <f>E149+E147+E150+E148+E151</f>
        <v>5.84695</v>
      </c>
      <c r="F146" s="437"/>
      <c r="G146" s="284">
        <f>G149+G147+G150+G148</f>
        <v>0</v>
      </c>
      <c r="H146" s="315">
        <f>E146/D146*100</f>
        <v>3.966723202170963</v>
      </c>
      <c r="I146" s="316">
        <f t="shared" si="4"/>
        <v>-141.55305</v>
      </c>
    </row>
    <row r="147" spans="1:9" ht="24" customHeight="1" thickBot="1">
      <c r="A147" s="350" t="s">
        <v>102</v>
      </c>
      <c r="B147" s="342" t="s">
        <v>233</v>
      </c>
      <c r="C147" s="281">
        <v>10386.9</v>
      </c>
      <c r="D147" s="422"/>
      <c r="E147" s="281"/>
      <c r="F147" s="321"/>
      <c r="G147" s="281"/>
      <c r="H147" s="315"/>
      <c r="I147" s="316">
        <f t="shared" si="4"/>
        <v>0</v>
      </c>
    </row>
    <row r="148" spans="1:9" ht="25.5" customHeight="1" thickBot="1">
      <c r="A148" s="350" t="s">
        <v>102</v>
      </c>
      <c r="B148" s="342" t="s">
        <v>219</v>
      </c>
      <c r="C148" s="281"/>
      <c r="D148" s="422"/>
      <c r="E148" s="281"/>
      <c r="F148" s="321"/>
      <c r="G148" s="281"/>
      <c r="H148" s="315"/>
      <c r="I148" s="316">
        <f t="shared" si="4"/>
        <v>0</v>
      </c>
    </row>
    <row r="149" spans="1:9" ht="11.25" customHeight="1" thickBot="1">
      <c r="A149" s="350" t="s">
        <v>102</v>
      </c>
      <c r="B149" s="351" t="s">
        <v>211</v>
      </c>
      <c r="C149" s="281"/>
      <c r="D149" s="405"/>
      <c r="E149" s="281"/>
      <c r="F149" s="328"/>
      <c r="G149" s="281"/>
      <c r="H149" s="315"/>
      <c r="I149" s="316">
        <f t="shared" si="4"/>
        <v>0</v>
      </c>
    </row>
    <row r="150" spans="1:9" ht="11.25" customHeight="1" thickBot="1">
      <c r="A150" s="350" t="s">
        <v>102</v>
      </c>
      <c r="B150" s="344" t="s">
        <v>218</v>
      </c>
      <c r="C150" s="281">
        <v>82.4953</v>
      </c>
      <c r="D150" s="411">
        <v>147.4</v>
      </c>
      <c r="E150" s="281">
        <v>5.84695</v>
      </c>
      <c r="F150" s="328"/>
      <c r="G150" s="281"/>
      <c r="H150" s="315">
        <f>E150/D150*100</f>
        <v>3.966723202170963</v>
      </c>
      <c r="I150" s="316">
        <f t="shared" si="4"/>
        <v>-141.55305</v>
      </c>
    </row>
    <row r="151" spans="1:9" ht="11.25" customHeight="1" thickBot="1">
      <c r="A151" s="350" t="s">
        <v>102</v>
      </c>
      <c r="B151" s="397" t="s">
        <v>255</v>
      </c>
      <c r="C151" s="281">
        <v>1169</v>
      </c>
      <c r="D151" s="411"/>
      <c r="E151" s="281"/>
      <c r="F151" s="328"/>
      <c r="G151" s="281"/>
      <c r="H151" s="315"/>
      <c r="I151" s="316">
        <f t="shared" si="4"/>
        <v>0</v>
      </c>
    </row>
    <row r="152" spans="1:9" ht="11.25" customHeight="1" thickBot="1">
      <c r="A152" s="438" t="s">
        <v>137</v>
      </c>
      <c r="B152" s="304" t="s">
        <v>132</v>
      </c>
      <c r="C152" s="319">
        <v>3000</v>
      </c>
      <c r="D152" s="439"/>
      <c r="E152" s="319">
        <v>160</v>
      </c>
      <c r="F152" s="328"/>
      <c r="G152" s="319"/>
      <c r="H152" s="315"/>
      <c r="I152" s="316">
        <f t="shared" si="4"/>
        <v>160</v>
      </c>
    </row>
    <row r="153" spans="1:9" ht="11.25" customHeight="1" thickBot="1">
      <c r="A153" s="438" t="s">
        <v>128</v>
      </c>
      <c r="B153" s="440" t="s">
        <v>70</v>
      </c>
      <c r="C153" s="289">
        <f>C154</f>
        <v>3.6</v>
      </c>
      <c r="D153" s="439"/>
      <c r="E153" s="289"/>
      <c r="F153" s="441"/>
      <c r="G153" s="289"/>
      <c r="H153" s="315"/>
      <c r="I153" s="316">
        <f t="shared" si="4"/>
        <v>0</v>
      </c>
    </row>
    <row r="154" spans="1:9" ht="11.25" customHeight="1" thickBot="1">
      <c r="A154" s="343" t="s">
        <v>158</v>
      </c>
      <c r="B154" s="348" t="s">
        <v>197</v>
      </c>
      <c r="C154" s="280">
        <v>3.6</v>
      </c>
      <c r="D154" s="274"/>
      <c r="E154" s="280"/>
      <c r="F154" s="326"/>
      <c r="G154" s="280"/>
      <c r="H154" s="315"/>
      <c r="I154" s="316">
        <f t="shared" si="4"/>
        <v>0</v>
      </c>
    </row>
    <row r="155" spans="1:9" ht="11.25" customHeight="1" thickBot="1">
      <c r="A155" s="438" t="s">
        <v>129</v>
      </c>
      <c r="B155" s="440" t="s">
        <v>71</v>
      </c>
      <c r="C155" s="289">
        <v>-1269.89709</v>
      </c>
      <c r="D155" s="279"/>
      <c r="E155" s="289">
        <v>-1481.8</v>
      </c>
      <c r="F155" s="441"/>
      <c r="G155" s="289">
        <v>-1266.29709</v>
      </c>
      <c r="H155" s="315"/>
      <c r="I155" s="316">
        <f t="shared" si="4"/>
        <v>-1481.8</v>
      </c>
    </row>
    <row r="156" spans="1:9" ht="11.25" customHeight="1" thickBot="1">
      <c r="A156" s="401"/>
      <c r="B156" s="314" t="s">
        <v>103</v>
      </c>
      <c r="C156" s="288">
        <f>C85+C8</f>
        <v>503073.24776999996</v>
      </c>
      <c r="D156" s="278">
        <f>D85+D8</f>
        <v>364304.40691</v>
      </c>
      <c r="E156" s="288">
        <f>E85+E8</f>
        <v>24068.65636</v>
      </c>
      <c r="F156" s="278">
        <f>F85+F8</f>
        <v>0</v>
      </c>
      <c r="G156" s="288">
        <f>G8+G85</f>
        <v>21120.03975</v>
      </c>
      <c r="H156" s="315">
        <f>E156/D156*100</f>
        <v>6.606743125659214</v>
      </c>
      <c r="I156" s="316">
        <f t="shared" si="4"/>
        <v>-340235.75055</v>
      </c>
    </row>
    <row r="157" spans="1:9" ht="11.25" customHeight="1">
      <c r="A157" s="1"/>
      <c r="B157" s="296"/>
      <c r="D157" s="296"/>
      <c r="F157" s="442"/>
      <c r="G157" s="443"/>
      <c r="H157" s="5"/>
      <c r="I157" s="444"/>
    </row>
    <row r="158" spans="1:8" ht="11.25" customHeight="1">
      <c r="A158" s="2" t="s">
        <v>239</v>
      </c>
      <c r="B158" s="2"/>
      <c r="C158" s="222"/>
      <c r="D158" s="6"/>
      <c r="E158" s="222"/>
      <c r="F158" s="5"/>
      <c r="G158" s="222"/>
      <c r="H158" s="2"/>
    </row>
    <row r="159" spans="1:8" ht="11.25" customHeight="1">
      <c r="A159" s="2" t="s">
        <v>206</v>
      </c>
      <c r="B159" s="4"/>
      <c r="C159" s="222"/>
      <c r="D159" s="4"/>
      <c r="E159" s="222" t="s">
        <v>240</v>
      </c>
      <c r="F159" s="164"/>
      <c r="G159" s="445"/>
      <c r="H159" s="2"/>
    </row>
    <row r="160" spans="1:8" ht="11.25" customHeight="1">
      <c r="A160" s="2"/>
      <c r="B160" s="4"/>
      <c r="C160" s="222"/>
      <c r="D160" s="4"/>
      <c r="E160" s="222"/>
      <c r="F160" s="164"/>
      <c r="G160" s="445"/>
      <c r="H160" s="2"/>
    </row>
    <row r="161" spans="1:7" ht="11.25" customHeight="1">
      <c r="A161" s="163" t="s">
        <v>207</v>
      </c>
      <c r="B161" s="2"/>
      <c r="C161" s="223"/>
      <c r="D161" s="2"/>
      <c r="E161" s="223"/>
      <c r="F161" s="3"/>
      <c r="G161" s="223"/>
    </row>
    <row r="162" spans="1:7" ht="11.25" customHeight="1">
      <c r="A162" s="163" t="s">
        <v>208</v>
      </c>
      <c r="C162" s="223"/>
      <c r="D162" s="2"/>
      <c r="E162" s="223"/>
      <c r="F162" s="3"/>
      <c r="G162" s="446"/>
    </row>
    <row r="163" spans="1:6" ht="11.25" customHeight="1">
      <c r="A163" s="1"/>
      <c r="F163" s="291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  <row r="168" ht="11.25" customHeight="1">
      <c r="A168" s="1"/>
    </row>
    <row r="169" ht="11.25" customHeight="1">
      <c r="A169" s="1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3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6"/>
    </row>
    <row r="2" spans="1:5" ht="11.25" customHeight="1">
      <c r="A2" s="1"/>
      <c r="B2" s="290" t="s">
        <v>0</v>
      </c>
      <c r="D2" s="290"/>
      <c r="E2" s="456"/>
    </row>
    <row r="3" spans="1:8" ht="11.25" customHeight="1">
      <c r="A3" s="1"/>
      <c r="B3" s="290" t="s">
        <v>1</v>
      </c>
      <c r="C3" s="294"/>
      <c r="D3" s="290"/>
      <c r="E3" s="456"/>
      <c r="F3" s="294"/>
      <c r="H3" s="295"/>
    </row>
    <row r="4" spans="1:10" ht="11.25" customHeight="1" thickBot="1">
      <c r="A4" s="1"/>
      <c r="B4" s="290" t="s">
        <v>275</v>
      </c>
      <c r="D4" s="290"/>
      <c r="E4" s="456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53" t="s">
        <v>108</v>
      </c>
      <c r="J5" s="454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281</v>
      </c>
      <c r="G6" s="307" t="s">
        <v>220</v>
      </c>
      <c r="H6" s="306" t="s">
        <v>281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8073.145090000001</v>
      </c>
      <c r="G8" s="278">
        <f>G9+G20+G28+G46+G55+G81+G36+G54+G53+G14</f>
        <v>0</v>
      </c>
      <c r="H8" s="288">
        <f>H9+H20+H28+H46+H55+H81+H36+H54+H53+H14+H34</f>
        <v>10944.979409999998</v>
      </c>
      <c r="I8" s="315">
        <f>F8/E8*100</f>
        <v>13.640329975289022</v>
      </c>
      <c r="J8" s="316">
        <f>F8-E8</f>
        <v>-51112.70382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5586.997420000001</v>
      </c>
      <c r="G9" s="321">
        <f t="shared" si="0"/>
        <v>0</v>
      </c>
      <c r="H9" s="319">
        <f t="shared" si="0"/>
        <v>4326.846219999999</v>
      </c>
      <c r="I9" s="315">
        <f aca="true" t="shared" si="1" ref="I9:I72">F9/E9*100</f>
        <v>14.017254804556176</v>
      </c>
      <c r="J9" s="316">
        <f>F9-E9</f>
        <v>-34271.00258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5586.997420000001</v>
      </c>
      <c r="G10" s="273">
        <f t="shared" si="2"/>
        <v>0</v>
      </c>
      <c r="H10" s="282">
        <f t="shared" si="2"/>
        <v>4326.846219999999</v>
      </c>
      <c r="I10" s="315">
        <f t="shared" si="1"/>
        <v>14.017254804556176</v>
      </c>
      <c r="J10" s="316">
        <f aca="true" t="shared" si="3" ref="J10:J73">F10-E10</f>
        <v>-34271.00258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5566.51058</v>
      </c>
      <c r="G11" s="326"/>
      <c r="H11" s="271">
        <v>4284.32087</v>
      </c>
      <c r="I11" s="315">
        <f t="shared" si="1"/>
        <v>14.131678560457777</v>
      </c>
      <c r="J11" s="316">
        <f t="shared" si="3"/>
        <v>-33823.78942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-8.79224</v>
      </c>
      <c r="G12" s="328"/>
      <c r="H12" s="272">
        <v>14.59588</v>
      </c>
      <c r="I12" s="315">
        <f t="shared" si="1"/>
        <v>-6.858221528861155</v>
      </c>
      <c r="J12" s="316">
        <f t="shared" si="3"/>
        <v>-136.99223999999998</v>
      </c>
    </row>
    <row r="13" spans="1:10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29.27908</v>
      </c>
      <c r="G13" s="326"/>
      <c r="H13" s="271">
        <v>27.92947</v>
      </c>
      <c r="I13" s="315">
        <f t="shared" si="1"/>
        <v>8.62417673048601</v>
      </c>
      <c r="J13" s="316">
        <f t="shared" si="3"/>
        <v>-310.22092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1.91899</v>
      </c>
      <c r="G14" s="278">
        <f t="shared" si="4"/>
        <v>0</v>
      </c>
      <c r="H14" s="288">
        <f t="shared" si="4"/>
        <v>2.62521</v>
      </c>
      <c r="I14" s="315">
        <f t="shared" si="1"/>
        <v>7.7189048992977325</v>
      </c>
      <c r="J14" s="316">
        <f t="shared" si="3"/>
        <v>-22.94192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1.91899</v>
      </c>
      <c r="G15" s="272">
        <f t="shared" si="5"/>
        <v>0</v>
      </c>
      <c r="H15" s="281">
        <f t="shared" si="5"/>
        <v>2.62521</v>
      </c>
      <c r="I15" s="315">
        <f t="shared" si="1"/>
        <v>7.7189048992977325</v>
      </c>
      <c r="J15" s="316">
        <f t="shared" si="3"/>
        <v>-22.94192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0.79901</v>
      </c>
      <c r="G16" s="328"/>
      <c r="H16" s="272">
        <v>0.98926</v>
      </c>
      <c r="I16" s="315">
        <f t="shared" si="1"/>
        <v>9.057735254440955</v>
      </c>
      <c r="J16" s="316">
        <f t="shared" si="3"/>
        <v>-8.022290000000002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0.01622</v>
      </c>
      <c r="G17" s="328"/>
      <c r="H17" s="272">
        <v>0.02367</v>
      </c>
      <c r="I17" s="315">
        <f t="shared" si="1"/>
        <v>12.103574360122378</v>
      </c>
      <c r="J17" s="316">
        <f t="shared" si="3"/>
        <v>-0.11778999999999999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1.27026</v>
      </c>
      <c r="G18" s="328"/>
      <c r="H18" s="272">
        <v>1.7217</v>
      </c>
      <c r="I18" s="315">
        <f t="shared" si="1"/>
        <v>6.597574251666195</v>
      </c>
      <c r="J18" s="316">
        <f t="shared" si="3"/>
        <v>-17.98318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-0.1665</v>
      </c>
      <c r="G19" s="337"/>
      <c r="H19" s="273">
        <v>-0.10942</v>
      </c>
      <c r="I19" s="315">
        <f t="shared" si="1"/>
        <v>4.973355954884343</v>
      </c>
      <c r="J19" s="316">
        <f t="shared" si="3"/>
        <v>3.18134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910.90336</v>
      </c>
      <c r="G20" s="340">
        <f t="shared" si="6"/>
        <v>0</v>
      </c>
      <c r="H20" s="288">
        <f t="shared" si="6"/>
        <v>1340.50922</v>
      </c>
      <c r="I20" s="315">
        <f t="shared" si="1"/>
        <v>11.776125928712618</v>
      </c>
      <c r="J20" s="316">
        <f t="shared" si="3"/>
        <v>-6824.266640000001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128.04077</v>
      </c>
      <c r="G21" s="272">
        <f t="shared" si="7"/>
        <v>0</v>
      </c>
      <c r="H21" s="281">
        <f t="shared" si="7"/>
        <v>302.42966</v>
      </c>
      <c r="I21" s="315">
        <f t="shared" si="1"/>
        <v>4.129414970813042</v>
      </c>
      <c r="J21" s="316">
        <f t="shared" si="3"/>
        <v>-2972.65923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7">
        <v>914.4</v>
      </c>
      <c r="F22" s="280">
        <v>123.6691</v>
      </c>
      <c r="G22" s="346"/>
      <c r="H22" s="271">
        <v>301.42966</v>
      </c>
      <c r="I22" s="315">
        <f t="shared" si="1"/>
        <v>13.524617235345582</v>
      </c>
      <c r="J22" s="316">
        <f t="shared" si="3"/>
        <v>-790.7309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8">
        <v>2186.3</v>
      </c>
      <c r="F23" s="282">
        <v>4.37167</v>
      </c>
      <c r="H23" s="273">
        <v>1</v>
      </c>
      <c r="I23" s="315">
        <f t="shared" si="1"/>
        <v>0.19995746237936235</v>
      </c>
      <c r="J23" s="316">
        <f t="shared" si="3"/>
        <v>-2181.92833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567.20634</v>
      </c>
      <c r="G25" s="328"/>
      <c r="H25" s="272">
        <v>819.97805</v>
      </c>
      <c r="I25" s="315">
        <f t="shared" si="1"/>
        <v>15.979578934913242</v>
      </c>
      <c r="J25" s="316">
        <f t="shared" si="3"/>
        <v>-2982.36366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182.05625</v>
      </c>
      <c r="G26" s="328"/>
      <c r="H26" s="271">
        <v>16.17851</v>
      </c>
      <c r="I26" s="315">
        <f t="shared" si="1"/>
        <v>27.76940970103722</v>
      </c>
      <c r="J26" s="316">
        <f t="shared" si="3"/>
        <v>-473.54375000000005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33.6</v>
      </c>
      <c r="G27" s="337"/>
      <c r="H27" s="274">
        <v>201.923</v>
      </c>
      <c r="I27" s="315">
        <f t="shared" si="1"/>
        <v>7.82669461914745</v>
      </c>
      <c r="J27" s="316">
        <f t="shared" si="3"/>
        <v>-395.7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1319.635</v>
      </c>
      <c r="F28" s="288">
        <f t="shared" si="8"/>
        <v>178.50367</v>
      </c>
      <c r="G28" s="340">
        <f t="shared" si="8"/>
        <v>0</v>
      </c>
      <c r="H28" s="288">
        <f t="shared" si="8"/>
        <v>129.70564</v>
      </c>
      <c r="I28" s="315">
        <f t="shared" si="1"/>
        <v>13.526745653154093</v>
      </c>
      <c r="J28" s="316">
        <f t="shared" si="3"/>
        <v>-1141.13133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1319.635</v>
      </c>
      <c r="F30" s="286">
        <f t="shared" si="9"/>
        <v>178.50367</v>
      </c>
      <c r="G30" s="1">
        <f t="shared" si="9"/>
        <v>0</v>
      </c>
      <c r="H30" s="286">
        <f t="shared" si="9"/>
        <v>129.70564</v>
      </c>
      <c r="I30" s="315">
        <f t="shared" si="1"/>
        <v>13.526745653154093</v>
      </c>
      <c r="J30" s="316">
        <f t="shared" si="3"/>
        <v>-1141.13133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1319.635</v>
      </c>
      <c r="F31" s="283">
        <v>178.50367</v>
      </c>
      <c r="G31" s="337"/>
      <c r="H31" s="274">
        <v>129.70564</v>
      </c>
      <c r="I31" s="315">
        <f t="shared" si="1"/>
        <v>13.526745653154093</v>
      </c>
      <c r="J31" s="316">
        <f t="shared" si="3"/>
        <v>-1141.13133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9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235.77811</v>
      </c>
      <c r="G36" s="367">
        <f t="shared" si="10"/>
        <v>0</v>
      </c>
      <c r="H36" s="365">
        <f t="shared" si="10"/>
        <v>89.42925</v>
      </c>
      <c r="I36" s="315">
        <f t="shared" si="1"/>
        <v>3.593721073613344</v>
      </c>
      <c r="J36" s="316">
        <f t="shared" si="3"/>
        <v>-6325.05689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221.85124</v>
      </c>
      <c r="G38" s="337"/>
      <c r="H38" s="272">
        <v>57.54538</v>
      </c>
      <c r="I38" s="315"/>
      <c r="J38" s="316">
        <f t="shared" si="3"/>
        <v>-5586.14876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13.92687</v>
      </c>
      <c r="G43" s="380">
        <f t="shared" si="12"/>
        <v>0</v>
      </c>
      <c r="H43" s="281">
        <f t="shared" si="12"/>
        <v>31.88387</v>
      </c>
      <c r="I43" s="315">
        <f t="shared" si="1"/>
        <v>5.180452694031655</v>
      </c>
      <c r="J43" s="316">
        <f t="shared" si="3"/>
        <v>-254.90812999999997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13.92687</v>
      </c>
      <c r="G45" s="378"/>
      <c r="H45" s="273">
        <v>31.88387</v>
      </c>
      <c r="I45" s="315">
        <f t="shared" si="1"/>
        <v>5.180452694031655</v>
      </c>
      <c r="J45" s="316">
        <f t="shared" si="3"/>
        <v>-254.90812999999997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1861.348</v>
      </c>
      <c r="F46" s="288">
        <f>F47+F48+F49+F50+F52+F51</f>
        <v>1123.27148</v>
      </c>
      <c r="G46" s="386"/>
      <c r="H46" s="288">
        <f>H47+H48+H50+H49+H52+H51</f>
        <v>3743.9805999999994</v>
      </c>
      <c r="I46" s="315">
        <f t="shared" si="1"/>
        <v>60.34720428420693</v>
      </c>
      <c r="J46" s="316">
        <f t="shared" si="3"/>
        <v>-738.0765199999998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3.10563</v>
      </c>
      <c r="G47" s="378"/>
      <c r="H47" s="273">
        <v>3046.39677</v>
      </c>
      <c r="I47" s="315">
        <f t="shared" si="1"/>
        <v>0.4620586226751115</v>
      </c>
      <c r="J47" s="316">
        <f t="shared" si="3"/>
        <v>-669.02337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0.66</v>
      </c>
      <c r="F48" s="280">
        <v>0.81176</v>
      </c>
      <c r="G48" s="388"/>
      <c r="H48" s="271">
        <v>5.99135</v>
      </c>
      <c r="I48" s="315">
        <f t="shared" si="1"/>
        <v>122.99393939393939</v>
      </c>
      <c r="J48" s="316">
        <f t="shared" si="3"/>
        <v>0.15176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80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41.96949</v>
      </c>
      <c r="G50" s="388"/>
      <c r="H50" s="271">
        <v>33.87466</v>
      </c>
      <c r="I50" s="315">
        <f t="shared" si="1"/>
        <v>54.97850349760277</v>
      </c>
      <c r="J50" s="316">
        <f t="shared" si="3"/>
        <v>-34.36850999999999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1077.3846</v>
      </c>
      <c r="G52" s="389"/>
      <c r="H52" s="274">
        <v>657.71384</v>
      </c>
      <c r="I52" s="315">
        <f t="shared" si="1"/>
        <v>96.86785270193604</v>
      </c>
      <c r="J52" s="316">
        <f t="shared" si="3"/>
        <v>-34.83639999999991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60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17.105</v>
      </c>
      <c r="G54" s="394"/>
      <c r="H54" s="275">
        <v>711.22249</v>
      </c>
      <c r="I54" s="315">
        <f t="shared" si="1"/>
        <v>1.7105000000000001</v>
      </c>
      <c r="J54" s="316">
        <f t="shared" si="3"/>
        <v>-982.895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83.26304999999999</v>
      </c>
      <c r="G55" s="275">
        <f>G58+G60+G62+G64+G65+G67+G68+G69+G71+G73+G56+G76+G77+G78</f>
        <v>0</v>
      </c>
      <c r="H55" s="284">
        <f>H58+H60+H62+H64+H65+H67+H68+H69+H71+H73+H56+H76+H77+H78+H70</f>
        <v>128.61559</v>
      </c>
      <c r="I55" s="315">
        <f t="shared" si="1"/>
        <v>10.08027239709443</v>
      </c>
      <c r="J55" s="316">
        <f t="shared" si="3"/>
        <v>-742.7369500000001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3.455</v>
      </c>
      <c r="G56" s="328"/>
      <c r="H56" s="272">
        <v>3.35</v>
      </c>
      <c r="I56" s="315">
        <f t="shared" si="1"/>
        <v>11.478405315614618</v>
      </c>
      <c r="J56" s="316">
        <f t="shared" si="3"/>
        <v>-26.645000000000003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0.1</v>
      </c>
      <c r="G58" s="337"/>
      <c r="H58" s="282"/>
      <c r="I58" s="315"/>
      <c r="J58" s="316">
        <f t="shared" si="3"/>
        <v>0.1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3</v>
      </c>
      <c r="G60" s="337"/>
      <c r="H60" s="272">
        <v>6</v>
      </c>
      <c r="I60" s="315">
        <f t="shared" si="1"/>
        <v>8.823529411764707</v>
      </c>
      <c r="J60" s="316">
        <f t="shared" si="3"/>
        <v>-31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80"/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10</v>
      </c>
      <c r="G67" s="328"/>
      <c r="H67" s="281">
        <v>40</v>
      </c>
      <c r="I67" s="315">
        <f t="shared" si="1"/>
        <v>10.526315789473683</v>
      </c>
      <c r="J67" s="316">
        <f t="shared" si="3"/>
        <v>-85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11.25368</v>
      </c>
      <c r="G68" s="328"/>
      <c r="H68" s="280">
        <v>6.5</v>
      </c>
      <c r="I68" s="315">
        <f t="shared" si="1"/>
        <v>53.334976303317525</v>
      </c>
      <c r="J68" s="316">
        <f t="shared" si="3"/>
        <v>-9.846320000000002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0</v>
      </c>
      <c r="G73" s="380">
        <f t="shared" si="13"/>
        <v>0</v>
      </c>
      <c r="H73" s="281">
        <f t="shared" si="13"/>
        <v>0.5</v>
      </c>
      <c r="I73" s="315"/>
      <c r="J73" s="316">
        <f t="shared" si="3"/>
        <v>0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/>
      <c r="G74" s="337"/>
      <c r="H74" s="282">
        <v>0.5</v>
      </c>
      <c r="I74" s="315"/>
      <c r="J74" s="316">
        <f aca="true" t="shared" si="14" ref="J74:J137">F74-E74</f>
        <v>0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3:I136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7</v>
      </c>
      <c r="G77" s="326"/>
      <c r="H77" s="280"/>
      <c r="I77" s="315">
        <f t="shared" si="15"/>
        <v>46.666666666666664</v>
      </c>
      <c r="J77" s="316">
        <f t="shared" si="14"/>
        <v>-8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48.45437</v>
      </c>
      <c r="G78" s="400">
        <f t="shared" si="16"/>
        <v>0</v>
      </c>
      <c r="H78" s="280">
        <f t="shared" si="16"/>
        <v>72.26559</v>
      </c>
      <c r="I78" s="315">
        <f t="shared" si="15"/>
        <v>10.832633579253297</v>
      </c>
      <c r="J78" s="316">
        <f t="shared" si="14"/>
        <v>-398.84563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48.45437</v>
      </c>
      <c r="G80" s="337"/>
      <c r="H80" s="274">
        <v>72.26559</v>
      </c>
      <c r="I80" s="315">
        <f t="shared" si="15"/>
        <v>10.832633579253297</v>
      </c>
      <c r="J80" s="316">
        <f t="shared" si="14"/>
        <v>-398.84563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-64.59599</v>
      </c>
      <c r="G81" s="386">
        <f t="shared" si="17"/>
        <v>0</v>
      </c>
      <c r="H81" s="284">
        <f t="shared" si="17"/>
        <v>472.04519000000005</v>
      </c>
      <c r="I81" s="315"/>
      <c r="J81" s="316">
        <f t="shared" si="14"/>
        <v>-64.59599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-64.59599</v>
      </c>
      <c r="G82" s="328"/>
      <c r="H82" s="272">
        <v>14.83165</v>
      </c>
      <c r="I82" s="315"/>
      <c r="J82" s="316">
        <f t="shared" si="14"/>
        <v>-64.59599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80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/>
      <c r="G84" s="349"/>
      <c r="H84" s="274">
        <v>457.21354</v>
      </c>
      <c r="I84" s="315"/>
      <c r="J84" s="316">
        <f t="shared" si="14"/>
        <v>0</v>
      </c>
    </row>
    <row r="85" spans="1:10" ht="11.25" customHeight="1" thickBot="1">
      <c r="A85" s="401" t="s">
        <v>72</v>
      </c>
      <c r="B85" s="314" t="s">
        <v>73</v>
      </c>
      <c r="C85" s="288">
        <f>C86+C156+C157+C159</f>
        <v>438200.51957999996</v>
      </c>
      <c r="D85" s="278">
        <f>D86+D159+D157+D156</f>
        <v>306118.558</v>
      </c>
      <c r="E85" s="288">
        <f>E86+E159+E157+E156</f>
        <v>351982.31028000003</v>
      </c>
      <c r="F85" s="288">
        <f>F86+F156+F157+F159</f>
        <v>50821.54980000001</v>
      </c>
      <c r="G85" s="288">
        <f>G86+G159+G157+G156</f>
        <v>0</v>
      </c>
      <c r="H85" s="288">
        <f>H86+H159+H157+H156+H158</f>
        <v>49221.20355</v>
      </c>
      <c r="I85" s="315">
        <f t="shared" si="15"/>
        <v>14.438665897604835</v>
      </c>
      <c r="J85" s="316">
        <f t="shared" si="14"/>
        <v>-301160.76048000006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C87+C90+C110+C138</f>
        <v>436466.81667</v>
      </c>
      <c r="D86" s="366">
        <f t="shared" si="18"/>
        <v>306118.558</v>
      </c>
      <c r="E86" s="365">
        <f t="shared" si="18"/>
        <v>351822.31028000003</v>
      </c>
      <c r="F86" s="365">
        <f t="shared" si="18"/>
        <v>50653.29535000001</v>
      </c>
      <c r="G86" s="365">
        <f t="shared" si="18"/>
        <v>0</v>
      </c>
      <c r="H86" s="365">
        <f t="shared" si="18"/>
        <v>50487.50064</v>
      </c>
      <c r="I86" s="315">
        <f t="shared" si="15"/>
        <v>14.397408541171611</v>
      </c>
      <c r="J86" s="316">
        <f t="shared" si="14"/>
        <v>-301169.01493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17403</v>
      </c>
      <c r="G87" s="404">
        <f t="shared" si="19"/>
        <v>0</v>
      </c>
      <c r="H87" s="288">
        <f t="shared" si="19"/>
        <v>15375</v>
      </c>
      <c r="I87" s="315">
        <f t="shared" si="15"/>
        <v>16.000110326566638</v>
      </c>
      <c r="J87" s="316">
        <f t="shared" si="14"/>
        <v>-91365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61">
        <v>108768</v>
      </c>
      <c r="F88" s="281">
        <v>17403</v>
      </c>
      <c r="H88" s="272">
        <v>15375</v>
      </c>
      <c r="I88" s="315">
        <f t="shared" si="15"/>
        <v>16.000110326566638</v>
      </c>
      <c r="J88" s="316">
        <f t="shared" si="14"/>
        <v>-91365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62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36809.6</v>
      </c>
      <c r="F90" s="288">
        <f>F92+F94+F98+F95+F97+F96+F91+F93</f>
        <v>468.16</v>
      </c>
      <c r="G90" s="404">
        <f>G92+G94+G98+G95+G97</f>
        <v>0</v>
      </c>
      <c r="H90" s="288">
        <f>H92+H94+H98+H95+H97+H91+H93</f>
        <v>462.4</v>
      </c>
      <c r="I90" s="315">
        <f t="shared" si="15"/>
        <v>1.2718421281404853</v>
      </c>
      <c r="J90" s="316">
        <f t="shared" si="14"/>
        <v>-36341.439999999995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61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63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61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61">
        <v>5137</v>
      </c>
      <c r="F94" s="281"/>
      <c r="G94" s="380"/>
      <c r="H94" s="281"/>
      <c r="I94" s="315">
        <f t="shared" si="15"/>
        <v>0</v>
      </c>
      <c r="J94" s="316">
        <f t="shared" si="14"/>
        <v>-5137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25200.5</v>
      </c>
      <c r="F98" s="288">
        <f>F100+F101+F104+F99+F103+F105+F102+F107+F108+F109</f>
        <v>468.16</v>
      </c>
      <c r="G98" s="404">
        <f>G100+G101+G104+G99+G103+G102+G105</f>
        <v>0</v>
      </c>
      <c r="H98" s="288">
        <f>H100+H101+H104+H99+H103+H102+H105+H106+H109</f>
        <v>462.4</v>
      </c>
      <c r="I98" s="315">
        <f t="shared" si="15"/>
        <v>1.8577409178389321</v>
      </c>
      <c r="J98" s="316">
        <f t="shared" si="14"/>
        <v>-24732.34</v>
      </c>
    </row>
    <row r="99" spans="1:10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4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63"/>
      <c r="F101" s="280"/>
      <c r="G101" s="349"/>
      <c r="H101" s="280"/>
      <c r="I101" s="315"/>
      <c r="J101" s="316">
        <f t="shared" si="14"/>
        <v>0</v>
      </c>
    </row>
    <row r="102" spans="1:10" ht="27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220</v>
      </c>
      <c r="F104" s="283"/>
      <c r="G104" s="349"/>
      <c r="H104" s="360"/>
      <c r="I104" s="315">
        <f t="shared" si="15"/>
        <v>0</v>
      </c>
      <c r="J104" s="316">
        <f t="shared" si="14"/>
        <v>-220</v>
      </c>
    </row>
    <row r="105" spans="1:10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468.16</v>
      </c>
      <c r="G105" s="419"/>
      <c r="H105" s="455">
        <v>462.4</v>
      </c>
      <c r="I105" s="315">
        <f t="shared" si="15"/>
        <v>20.58841637714939</v>
      </c>
      <c r="J105" s="316">
        <f t="shared" si="14"/>
        <v>-1805.74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C115+C111+C113+C114+C134+C135+C133+C132+C130</f>
        <v>180827.95213</v>
      </c>
      <c r="D110" s="366">
        <f>D115+D111+D113+D114+D134+D135+D133+D112</f>
        <v>156106.80000000002</v>
      </c>
      <c r="E110" s="365">
        <f>E115+E111+E113+E114+E134+E135+E133+E112+E131+E132+E130</f>
        <v>174679.00000000003</v>
      </c>
      <c r="F110" s="365">
        <f>F115+F111+F113+F114+F134+F135+F133+F132+F130</f>
        <v>29245.675040000002</v>
      </c>
      <c r="G110" s="421">
        <f>G115+G111+G113+G114+G134+G135+G133</f>
        <v>0</v>
      </c>
      <c r="H110" s="365">
        <f>H115+H111+H113+H114+H134+H135+H133+H130</f>
        <v>30376.50315</v>
      </c>
      <c r="I110" s="315">
        <f t="shared" si="15"/>
        <v>16.74252488278499</v>
      </c>
      <c r="J110" s="316">
        <f t="shared" si="14"/>
        <v>-145433.32496000003</v>
      </c>
    </row>
    <row r="111" spans="1:10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5">
        <v>528</v>
      </c>
      <c r="F111" s="282">
        <v>38.544</v>
      </c>
      <c r="H111" s="273">
        <v>268.65</v>
      </c>
      <c r="I111" s="315">
        <f t="shared" si="15"/>
        <v>7.3</v>
      </c>
      <c r="J111" s="316">
        <f t="shared" si="14"/>
        <v>-489.456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5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61">
        <v>1371.6</v>
      </c>
      <c r="F113" s="280">
        <v>228.6</v>
      </c>
      <c r="G113" s="423"/>
      <c r="H113" s="271">
        <v>312.03</v>
      </c>
      <c r="I113" s="315">
        <f t="shared" si="15"/>
        <v>16.666666666666668</v>
      </c>
      <c r="J113" s="316">
        <f t="shared" si="14"/>
        <v>-1143</v>
      </c>
      <c r="K113" s="3"/>
    </row>
    <row r="114" spans="1:11" ht="21.75" customHeight="1" thickBot="1">
      <c r="A114" s="355" t="s">
        <v>120</v>
      </c>
      <c r="B114" s="344" t="s">
        <v>273</v>
      </c>
      <c r="C114" s="280">
        <v>464.22162</v>
      </c>
      <c r="D114" s="422"/>
      <c r="E114" s="465">
        <v>430.2</v>
      </c>
      <c r="F114" s="280"/>
      <c r="G114" s="423"/>
      <c r="H114" s="271">
        <v>114.09975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118322.8</v>
      </c>
      <c r="F115" s="278">
        <f>F118+F119+F124+F127+F126+F117+F116+F125+F120+F128+F129+F121</f>
        <v>19217.02704</v>
      </c>
      <c r="G115" s="404">
        <f>G118+G119+G124+G127+G126+G117+G116+G125+G120+G128+G129</f>
        <v>0</v>
      </c>
      <c r="H115" s="288">
        <f>H118+H119+H124+H127+H126+H117+H116+H125+H120+H128+H129</f>
        <v>19735.1606</v>
      </c>
      <c r="I115" s="315">
        <f t="shared" si="15"/>
        <v>16.24118685494258</v>
      </c>
      <c r="J115" s="316">
        <f t="shared" si="14"/>
        <v>-99105.77296</v>
      </c>
    </row>
    <row r="116" spans="1:10" ht="27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5">
        <v>1384.2</v>
      </c>
      <c r="F116" s="281"/>
      <c r="G116" s="424"/>
      <c r="H116" s="281"/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5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5">
        <v>5444.6</v>
      </c>
      <c r="F118" s="281">
        <v>814.99472</v>
      </c>
      <c r="G118" s="328"/>
      <c r="H118" s="272">
        <v>905.034</v>
      </c>
      <c r="I118" s="315">
        <f t="shared" si="15"/>
        <v>14.968863093707526</v>
      </c>
      <c r="J118" s="316">
        <f t="shared" si="14"/>
        <v>-4629.605280000001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63">
        <v>92696.4</v>
      </c>
      <c r="F119" s="280">
        <v>15434</v>
      </c>
      <c r="G119" s="423"/>
      <c r="H119" s="271">
        <v>15884</v>
      </c>
      <c r="I119" s="315">
        <f t="shared" si="15"/>
        <v>16.650053292252988</v>
      </c>
      <c r="J119" s="316">
        <f t="shared" si="14"/>
        <v>-77262.4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63">
        <v>15653.6</v>
      </c>
      <c r="F120" s="280">
        <v>2796</v>
      </c>
      <c r="G120" s="423"/>
      <c r="H120" s="271">
        <v>2162</v>
      </c>
      <c r="I120" s="315">
        <f t="shared" si="15"/>
        <v>17.861705933459397</v>
      </c>
      <c r="J120" s="316">
        <f t="shared" si="14"/>
        <v>-12857.6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63">
        <v>1185.9</v>
      </c>
      <c r="F121" s="280">
        <v>172.03232</v>
      </c>
      <c r="G121" s="423"/>
      <c r="H121" s="280"/>
      <c r="I121" s="315">
        <f t="shared" si="15"/>
        <v>14.50647778058858</v>
      </c>
      <c r="J121" s="316">
        <f t="shared" si="14"/>
        <v>-1013.8676800000001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63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6.25" customHeight="1" thickBot="1">
      <c r="A123" s="355" t="s">
        <v>90</v>
      </c>
      <c r="B123" s="344" t="s">
        <v>283</v>
      </c>
      <c r="C123" s="280"/>
      <c r="D123" s="409"/>
      <c r="E123" s="463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63"/>
      <c r="F124" s="280"/>
      <c r="G124" s="423"/>
      <c r="H124" s="271">
        <v>104.875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63"/>
      <c r="F125" s="280"/>
      <c r="G125" s="423"/>
      <c r="H125" s="271">
        <v>1.585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6">
        <v>1151.6</v>
      </c>
      <c r="F126" s="286"/>
      <c r="G126" s="426"/>
      <c r="H126" s="276">
        <v>551.8666</v>
      </c>
      <c r="I126" s="315">
        <f t="shared" si="15"/>
        <v>0</v>
      </c>
      <c r="J126" s="316">
        <f t="shared" si="14"/>
        <v>-1151.6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63"/>
      <c r="F127" s="280"/>
      <c r="G127" s="423"/>
      <c r="H127" s="271">
        <v>48</v>
      </c>
      <c r="I127" s="315"/>
      <c r="J127" s="316">
        <f t="shared" si="14"/>
        <v>0</v>
      </c>
    </row>
    <row r="128" spans="1:10" ht="40.5" customHeight="1" thickBot="1">
      <c r="A128" s="355" t="s">
        <v>90</v>
      </c>
      <c r="B128" s="344" t="s">
        <v>231</v>
      </c>
      <c r="C128" s="283">
        <v>113.60043</v>
      </c>
      <c r="D128" s="405"/>
      <c r="E128" s="461"/>
      <c r="F128" s="283"/>
      <c r="G128" s="414"/>
      <c r="H128" s="274">
        <v>23.8</v>
      </c>
      <c r="I128" s="315"/>
      <c r="J128" s="316">
        <f t="shared" si="14"/>
        <v>0</v>
      </c>
    </row>
    <row r="129" spans="1:10" ht="30" customHeight="1" thickBot="1">
      <c r="A129" s="355" t="s">
        <v>90</v>
      </c>
      <c r="B129" s="342" t="s">
        <v>180</v>
      </c>
      <c r="C129" s="283">
        <v>324.2</v>
      </c>
      <c r="D129" s="405"/>
      <c r="E129" s="461"/>
      <c r="F129" s="283"/>
      <c r="G129" s="349"/>
      <c r="H129" s="274">
        <v>54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61">
        <v>1207.9</v>
      </c>
      <c r="F130" s="283"/>
      <c r="G130" s="349"/>
      <c r="H130" s="283"/>
      <c r="I130" s="315">
        <f t="shared" si="15"/>
        <v>0</v>
      </c>
      <c r="J130" s="316">
        <f t="shared" si="14"/>
        <v>-1207.9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61">
        <v>3214.7</v>
      </c>
      <c r="F131" s="283"/>
      <c r="G131" s="349"/>
      <c r="H131" s="283"/>
      <c r="I131" s="315">
        <f t="shared" si="15"/>
        <v>0</v>
      </c>
      <c r="J131" s="316">
        <f t="shared" si="14"/>
        <v>-3214.7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61">
        <v>179.5</v>
      </c>
      <c r="F132" s="283"/>
      <c r="G132" s="349"/>
      <c r="H132" s="283"/>
      <c r="I132" s="315">
        <f t="shared" si="15"/>
        <v>0</v>
      </c>
      <c r="J132" s="316">
        <f t="shared" si="14"/>
        <v>-179.5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61">
        <v>1195.1</v>
      </c>
      <c r="F133" s="283"/>
      <c r="G133" s="349"/>
      <c r="H133" s="283"/>
      <c r="I133" s="315">
        <f t="shared" si="15"/>
        <v>0</v>
      </c>
      <c r="J133" s="316">
        <f t="shared" si="14"/>
        <v>-1195.1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7">
        <v>3831.8</v>
      </c>
      <c r="F134" s="283">
        <v>2990.1</v>
      </c>
      <c r="G134" s="349"/>
      <c r="H134" s="274">
        <v>2825.8828</v>
      </c>
      <c r="I134" s="315">
        <f t="shared" si="15"/>
        <v>78.03382222454198</v>
      </c>
      <c r="J134" s="316">
        <f t="shared" si="14"/>
        <v>-841.7000000000003</v>
      </c>
    </row>
    <row r="135" spans="1:10" ht="11.25" customHeight="1" thickBot="1">
      <c r="A135" s="401" t="s">
        <v>95</v>
      </c>
      <c r="B135" s="314" t="s">
        <v>96</v>
      </c>
      <c r="C135" s="288">
        <f aca="true" t="shared" si="20" ref="C135:H135">C137+C136</f>
        <v>45770.897</v>
      </c>
      <c r="D135" s="278">
        <f t="shared" si="20"/>
        <v>31637</v>
      </c>
      <c r="E135" s="288">
        <f t="shared" si="20"/>
        <v>44393.5</v>
      </c>
      <c r="F135" s="288">
        <f t="shared" si="20"/>
        <v>6771.404</v>
      </c>
      <c r="G135" s="404">
        <f t="shared" si="20"/>
        <v>0</v>
      </c>
      <c r="H135" s="288">
        <f t="shared" si="20"/>
        <v>7120.68</v>
      </c>
      <c r="I135" s="315">
        <f t="shared" si="15"/>
        <v>15.253142915066395</v>
      </c>
      <c r="J135" s="316">
        <f t="shared" si="14"/>
        <v>-37622.096</v>
      </c>
    </row>
    <row r="136" spans="1:10" ht="11.25" customHeight="1" thickBot="1">
      <c r="A136" s="406" t="s">
        <v>97</v>
      </c>
      <c r="B136" s="429" t="s">
        <v>232</v>
      </c>
      <c r="C136" s="287">
        <v>11993.897</v>
      </c>
      <c r="D136" s="277"/>
      <c r="E136" s="287">
        <v>12756.5</v>
      </c>
      <c r="F136" s="287">
        <v>2031.404</v>
      </c>
      <c r="G136" s="430"/>
      <c r="H136" s="277">
        <v>2059.68</v>
      </c>
      <c r="I136" s="315">
        <f t="shared" si="15"/>
        <v>15.92446203896053</v>
      </c>
      <c r="J136" s="316">
        <f t="shared" si="14"/>
        <v>-10725.096</v>
      </c>
    </row>
    <row r="137" spans="1:10" ht="11.25" customHeight="1" thickBot="1">
      <c r="A137" s="431" t="s">
        <v>97</v>
      </c>
      <c r="B137" s="432" t="s">
        <v>98</v>
      </c>
      <c r="C137" s="282">
        <v>33777</v>
      </c>
      <c r="D137" s="273">
        <v>31637</v>
      </c>
      <c r="E137" s="282">
        <v>31637</v>
      </c>
      <c r="F137" s="282">
        <v>4740</v>
      </c>
      <c r="H137" s="273">
        <v>5061</v>
      </c>
      <c r="I137" s="315">
        <f aca="true" t="shared" si="21" ref="I137:I160">F137/E137*100</f>
        <v>14.982457249423145</v>
      </c>
      <c r="J137" s="316">
        <f t="shared" si="14"/>
        <v>-26897</v>
      </c>
    </row>
    <row r="138" spans="1:10" ht="11.25" customHeight="1" thickBot="1">
      <c r="A138" s="401" t="s">
        <v>99</v>
      </c>
      <c r="B138" s="314" t="s">
        <v>117</v>
      </c>
      <c r="C138" s="288">
        <f>C149+C150+C140+C144+C142+C141+C143+C147+C148+C145+C146</f>
        <v>35634.188559999995</v>
      </c>
      <c r="D138" s="278">
        <f>D149+D150+D140+D144+D142</f>
        <v>23193.958000000002</v>
      </c>
      <c r="E138" s="288">
        <f>E149+E150+E140+E144+E142</f>
        <v>31565.710280000003</v>
      </c>
      <c r="F138" s="288">
        <f>F149+F150+F140+F144+F142+F141+F143+F147+F148+F145+F146</f>
        <v>3536.4603100000004</v>
      </c>
      <c r="G138" s="404">
        <f>G149+G150+G140+G144+G142+G141+G143+G147+G148</f>
        <v>0</v>
      </c>
      <c r="H138" s="288">
        <f>H139+H143+H145+H149+H150+H144+H147+H148</f>
        <v>4273.59749</v>
      </c>
      <c r="I138" s="315">
        <f t="shared" si="21"/>
        <v>11.20348719743746</v>
      </c>
      <c r="J138" s="316">
        <f aca="true" t="shared" si="22" ref="J138:J160">F138-E138</f>
        <v>-28029.249970000004</v>
      </c>
    </row>
    <row r="139" spans="1:10" ht="11.25" customHeight="1" thickBot="1">
      <c r="A139" s="401" t="s">
        <v>100</v>
      </c>
      <c r="B139" s="314" t="s">
        <v>117</v>
      </c>
      <c r="C139" s="288">
        <f>C140+C141+C143</f>
        <v>2096.39</v>
      </c>
      <c r="D139" s="278"/>
      <c r="E139" s="288"/>
      <c r="F139" s="288">
        <f>F140+F141+F143</f>
        <v>0</v>
      </c>
      <c r="G139" s="357"/>
      <c r="H139" s="288">
        <f>H140+H141+H142</f>
        <v>0</v>
      </c>
      <c r="I139" s="315"/>
      <c r="J139" s="316">
        <f t="shared" si="22"/>
        <v>0</v>
      </c>
    </row>
    <row r="140" spans="1:10" ht="11.25" customHeight="1" thickBot="1">
      <c r="A140" s="350" t="s">
        <v>100</v>
      </c>
      <c r="B140" s="433" t="s">
        <v>216</v>
      </c>
      <c r="C140" s="281">
        <v>1504</v>
      </c>
      <c r="D140" s="405">
        <v>1479.2</v>
      </c>
      <c r="E140" s="461">
        <v>1479.2</v>
      </c>
      <c r="F140" s="281"/>
      <c r="G140" s="328"/>
      <c r="H140" s="281"/>
      <c r="I140" s="315">
        <f t="shared" si="21"/>
        <v>0</v>
      </c>
      <c r="J140" s="316">
        <f t="shared" si="22"/>
        <v>-1479.2</v>
      </c>
    </row>
    <row r="141" spans="1:10" ht="11.25" customHeight="1" thickBot="1">
      <c r="A141" s="350" t="s">
        <v>100</v>
      </c>
      <c r="B141" s="323" t="s">
        <v>213</v>
      </c>
      <c r="C141" s="281">
        <v>525.69</v>
      </c>
      <c r="D141" s="409"/>
      <c r="E141" s="463"/>
      <c r="F141" s="281"/>
      <c r="G141" s="328"/>
      <c r="H141" s="281"/>
      <c r="I141" s="315"/>
      <c r="J141" s="316">
        <f t="shared" si="22"/>
        <v>0</v>
      </c>
    </row>
    <row r="142" spans="1:10" ht="24" customHeight="1" thickBot="1">
      <c r="A142" s="350" t="s">
        <v>100</v>
      </c>
      <c r="B142" s="344" t="s">
        <v>181</v>
      </c>
      <c r="C142" s="281"/>
      <c r="D142" s="409"/>
      <c r="E142" s="463"/>
      <c r="F142" s="281"/>
      <c r="G142" s="328"/>
      <c r="H142" s="281"/>
      <c r="I142" s="315"/>
      <c r="J142" s="316">
        <f t="shared" si="22"/>
        <v>0</v>
      </c>
    </row>
    <row r="143" spans="1:10" ht="11.25" customHeight="1" thickBot="1">
      <c r="A143" s="350" t="s">
        <v>222</v>
      </c>
      <c r="B143" s="354" t="s">
        <v>223</v>
      </c>
      <c r="C143" s="281">
        <v>66.7</v>
      </c>
      <c r="D143" s="409"/>
      <c r="E143" s="463"/>
      <c r="F143" s="281"/>
      <c r="G143" s="328"/>
      <c r="H143" s="281"/>
      <c r="I143" s="315"/>
      <c r="J143" s="316">
        <f t="shared" si="22"/>
        <v>0</v>
      </c>
    </row>
    <row r="144" spans="1:10" ht="11.25" customHeight="1" thickBot="1">
      <c r="A144" s="355" t="s">
        <v>244</v>
      </c>
      <c r="B144" s="418" t="s">
        <v>245</v>
      </c>
      <c r="C144" s="281">
        <v>15.2</v>
      </c>
      <c r="D144" s="434"/>
      <c r="E144" s="468"/>
      <c r="F144" s="281"/>
      <c r="G144" s="328"/>
      <c r="H144" s="281"/>
      <c r="I144" s="315"/>
      <c r="J144" s="316">
        <f t="shared" si="22"/>
        <v>0</v>
      </c>
    </row>
    <row r="145" spans="1:10" ht="24" customHeight="1" thickBot="1">
      <c r="A145" s="355" t="s">
        <v>154</v>
      </c>
      <c r="B145" s="344" t="s">
        <v>155</v>
      </c>
      <c r="C145" s="280">
        <v>100</v>
      </c>
      <c r="D145" s="434"/>
      <c r="E145" s="468"/>
      <c r="F145" s="280"/>
      <c r="G145" s="326"/>
      <c r="H145" s="280"/>
      <c r="I145" s="315"/>
      <c r="J145" s="316">
        <f t="shared" si="22"/>
        <v>0</v>
      </c>
    </row>
    <row r="146" spans="1:10" ht="25.5" customHeight="1" thickBot="1">
      <c r="A146" s="343" t="s">
        <v>156</v>
      </c>
      <c r="B146" s="344" t="s">
        <v>157</v>
      </c>
      <c r="C146" s="283">
        <v>50</v>
      </c>
      <c r="D146" s="435"/>
      <c r="E146" s="469"/>
      <c r="F146" s="283"/>
      <c r="G146" s="349"/>
      <c r="H146" s="283"/>
      <c r="I146" s="315"/>
      <c r="J146" s="316">
        <f t="shared" si="22"/>
        <v>0</v>
      </c>
    </row>
    <row r="147" spans="1:10" ht="11.25" customHeight="1" thickBot="1">
      <c r="A147" s="355" t="s">
        <v>224</v>
      </c>
      <c r="B147" s="397" t="s">
        <v>225</v>
      </c>
      <c r="C147" s="282">
        <v>2555</v>
      </c>
      <c r="D147" s="407"/>
      <c r="E147" s="462"/>
      <c r="F147" s="282"/>
      <c r="G147" s="337"/>
      <c r="H147" s="282"/>
      <c r="I147" s="315"/>
      <c r="J147" s="316">
        <f t="shared" si="22"/>
        <v>0</v>
      </c>
    </row>
    <row r="148" spans="1:10" ht="11.25" customHeight="1" thickBot="1">
      <c r="A148" s="355" t="s">
        <v>226</v>
      </c>
      <c r="B148" s="427" t="s">
        <v>227</v>
      </c>
      <c r="C148" s="282"/>
      <c r="D148" s="407"/>
      <c r="E148" s="462"/>
      <c r="F148" s="282"/>
      <c r="G148" s="337"/>
      <c r="H148" s="282"/>
      <c r="I148" s="315"/>
      <c r="J148" s="316">
        <f t="shared" si="22"/>
        <v>0</v>
      </c>
    </row>
    <row r="149" spans="1:10" ht="11.25" customHeight="1" thickBot="1">
      <c r="A149" s="401" t="s">
        <v>112</v>
      </c>
      <c r="B149" s="436" t="s">
        <v>113</v>
      </c>
      <c r="C149" s="288">
        <v>19179.20326</v>
      </c>
      <c r="D149" s="278">
        <v>21567.358</v>
      </c>
      <c r="E149" s="288">
        <v>19343.41028</v>
      </c>
      <c r="F149" s="288">
        <v>2081.563</v>
      </c>
      <c r="G149" s="357"/>
      <c r="H149" s="278">
        <v>1976.33424</v>
      </c>
      <c r="I149" s="315">
        <f t="shared" si="21"/>
        <v>10.761096258978798</v>
      </c>
      <c r="J149" s="316">
        <f t="shared" si="22"/>
        <v>-17261.84728</v>
      </c>
    </row>
    <row r="150" spans="1:10" ht="11.25" customHeight="1" thickBot="1">
      <c r="A150" s="338" t="s">
        <v>101</v>
      </c>
      <c r="B150" s="339" t="s">
        <v>210</v>
      </c>
      <c r="C150" s="284">
        <f>C153+C151+C154+C152+C155</f>
        <v>11638.3953</v>
      </c>
      <c r="D150" s="275">
        <f>D153+D151+D154</f>
        <v>147.4</v>
      </c>
      <c r="E150" s="284">
        <f>E153+E151+E154</f>
        <v>10743.1</v>
      </c>
      <c r="F150" s="284">
        <f>F153+F151+F154+F152+F155</f>
        <v>1454.89731</v>
      </c>
      <c r="G150" s="437"/>
      <c r="H150" s="284">
        <f>H153+H151+H154+H152</f>
        <v>2297.26325</v>
      </c>
      <c r="I150" s="315">
        <f t="shared" si="21"/>
        <v>13.542620938090497</v>
      </c>
      <c r="J150" s="316">
        <f t="shared" si="22"/>
        <v>-9288.20269</v>
      </c>
    </row>
    <row r="151" spans="1:10" ht="24" customHeight="1" thickBot="1">
      <c r="A151" s="350" t="s">
        <v>102</v>
      </c>
      <c r="B151" s="342" t="s">
        <v>233</v>
      </c>
      <c r="C151" s="281">
        <v>10386.9</v>
      </c>
      <c r="D151" s="422"/>
      <c r="E151" s="465">
        <v>10595.7</v>
      </c>
      <c r="F151" s="281">
        <v>1445.933</v>
      </c>
      <c r="G151" s="321"/>
      <c r="H151" s="272">
        <v>2270</v>
      </c>
      <c r="I151" s="315">
        <f t="shared" si="21"/>
        <v>13.646413167605726</v>
      </c>
      <c r="J151" s="316">
        <f t="shared" si="22"/>
        <v>-9149.767</v>
      </c>
    </row>
    <row r="152" spans="1:10" ht="25.5" customHeight="1" thickBot="1">
      <c r="A152" s="350" t="s">
        <v>102</v>
      </c>
      <c r="B152" s="342" t="s">
        <v>219</v>
      </c>
      <c r="C152" s="281"/>
      <c r="D152" s="422"/>
      <c r="E152" s="465"/>
      <c r="F152" s="281"/>
      <c r="G152" s="321"/>
      <c r="H152" s="281"/>
      <c r="I152" s="315"/>
      <c r="J152" s="316">
        <f t="shared" si="22"/>
        <v>0</v>
      </c>
    </row>
    <row r="153" spans="1:10" ht="11.25" customHeight="1" thickBot="1">
      <c r="A153" s="350" t="s">
        <v>102</v>
      </c>
      <c r="B153" s="351" t="s">
        <v>211</v>
      </c>
      <c r="C153" s="281"/>
      <c r="D153" s="405"/>
      <c r="E153" s="461"/>
      <c r="F153" s="281"/>
      <c r="G153" s="328"/>
      <c r="H153" s="281"/>
      <c r="I153" s="315"/>
      <c r="J153" s="316">
        <f t="shared" si="22"/>
        <v>0</v>
      </c>
    </row>
    <row r="154" spans="1:10" ht="11.25" customHeight="1" thickBot="1">
      <c r="A154" s="350" t="s">
        <v>102</v>
      </c>
      <c r="B154" s="344" t="s">
        <v>218</v>
      </c>
      <c r="C154" s="281">
        <v>82.4953</v>
      </c>
      <c r="D154" s="411">
        <v>147.4</v>
      </c>
      <c r="E154" s="377">
        <v>147.4</v>
      </c>
      <c r="F154" s="281">
        <v>8.96431</v>
      </c>
      <c r="G154" s="328"/>
      <c r="H154" s="272">
        <v>27.26325</v>
      </c>
      <c r="I154" s="315">
        <f t="shared" si="21"/>
        <v>6.0816214382632285</v>
      </c>
      <c r="J154" s="316">
        <f t="shared" si="22"/>
        <v>-138.43569</v>
      </c>
    </row>
    <row r="155" spans="1:10" ht="11.25" customHeight="1" thickBot="1">
      <c r="A155" s="350" t="s">
        <v>102</v>
      </c>
      <c r="B155" s="397" t="s">
        <v>255</v>
      </c>
      <c r="C155" s="281">
        <v>1169</v>
      </c>
      <c r="D155" s="411"/>
      <c r="E155" s="377"/>
      <c r="F155" s="281"/>
      <c r="G155" s="328"/>
      <c r="H155" s="281"/>
      <c r="I155" s="315"/>
      <c r="J155" s="316">
        <f t="shared" si="22"/>
        <v>0</v>
      </c>
    </row>
    <row r="156" spans="1:10" ht="11.25" customHeight="1" thickBot="1">
      <c r="A156" s="438" t="s">
        <v>137</v>
      </c>
      <c r="B156" s="450" t="s">
        <v>132</v>
      </c>
      <c r="C156" s="449">
        <v>3000</v>
      </c>
      <c r="D156" s="439"/>
      <c r="E156" s="470">
        <v>160</v>
      </c>
      <c r="F156" s="319">
        <v>180.25445</v>
      </c>
      <c r="G156" s="328"/>
      <c r="H156" s="319"/>
      <c r="I156" s="315">
        <f t="shared" si="21"/>
        <v>112.65903124999998</v>
      </c>
      <c r="J156" s="316">
        <f t="shared" si="22"/>
        <v>20.25444999999999</v>
      </c>
    </row>
    <row r="157" spans="1:10" ht="11.25" customHeight="1" thickBot="1">
      <c r="A157" s="438" t="s">
        <v>128</v>
      </c>
      <c r="B157" s="440" t="s">
        <v>70</v>
      </c>
      <c r="C157" s="289">
        <f>C158</f>
        <v>3.6</v>
      </c>
      <c r="D157" s="439"/>
      <c r="E157" s="470"/>
      <c r="F157" s="289"/>
      <c r="G157" s="441"/>
      <c r="H157" s="289"/>
      <c r="I157" s="315"/>
      <c r="J157" s="316">
        <f t="shared" si="22"/>
        <v>0</v>
      </c>
    </row>
    <row r="158" spans="1:10" ht="11.25" customHeight="1" thickBot="1">
      <c r="A158" s="343" t="s">
        <v>158</v>
      </c>
      <c r="B158" s="348" t="s">
        <v>197</v>
      </c>
      <c r="C158" s="280">
        <v>3.6</v>
      </c>
      <c r="D158" s="274"/>
      <c r="E158" s="283"/>
      <c r="F158" s="280"/>
      <c r="G158" s="326"/>
      <c r="H158" s="280"/>
      <c r="I158" s="315"/>
      <c r="J158" s="316">
        <f t="shared" si="22"/>
        <v>0</v>
      </c>
    </row>
    <row r="159" spans="1:10" ht="11.25" customHeight="1" thickBot="1">
      <c r="A159" s="438" t="s">
        <v>129</v>
      </c>
      <c r="B159" s="440" t="s">
        <v>71</v>
      </c>
      <c r="C159" s="289">
        <v>-1269.89709</v>
      </c>
      <c r="D159" s="279"/>
      <c r="E159" s="289"/>
      <c r="F159" s="289">
        <v>-12</v>
      </c>
      <c r="G159" s="441"/>
      <c r="H159" s="279">
        <v>-1266.29709</v>
      </c>
      <c r="I159" s="315"/>
      <c r="J159" s="316">
        <f t="shared" si="22"/>
        <v>-12</v>
      </c>
    </row>
    <row r="160" spans="1:10" ht="11.25" customHeight="1" thickBot="1">
      <c r="A160" s="401"/>
      <c r="B160" s="314" t="s">
        <v>103</v>
      </c>
      <c r="C160" s="288">
        <f>C85+C8</f>
        <v>503073.24776999996</v>
      </c>
      <c r="D160" s="278">
        <f>D85+D8</f>
        <v>364304.40691</v>
      </c>
      <c r="E160" s="288">
        <f>E85+E8</f>
        <v>411168.15919000003</v>
      </c>
      <c r="F160" s="288">
        <f>F85+F8</f>
        <v>58894.694890000006</v>
      </c>
      <c r="G160" s="278">
        <f>G85+G8</f>
        <v>0</v>
      </c>
      <c r="H160" s="288">
        <f>H8+H85</f>
        <v>60166.18296</v>
      </c>
      <c r="I160" s="315">
        <f t="shared" si="21"/>
        <v>14.323748951286102</v>
      </c>
      <c r="J160" s="316">
        <f t="shared" si="22"/>
        <v>-352273.46430000005</v>
      </c>
    </row>
    <row r="161" spans="1:10" ht="11.25" customHeight="1">
      <c r="A161" s="1"/>
      <c r="B161" s="296"/>
      <c r="D161" s="296"/>
      <c r="E161" s="471"/>
      <c r="G161" s="442"/>
      <c r="H161" s="443"/>
      <c r="I161" s="5"/>
      <c r="J161" s="444"/>
    </row>
    <row r="162" spans="1:9" ht="11.25" customHeight="1">
      <c r="A162" s="2" t="s">
        <v>239</v>
      </c>
      <c r="B162" s="2"/>
      <c r="C162" s="222"/>
      <c r="D162" s="6"/>
      <c r="E162" s="244"/>
      <c r="F162" s="222"/>
      <c r="G162" s="5"/>
      <c r="H162" s="222"/>
      <c r="I162" s="2"/>
    </row>
    <row r="163" spans="1:9" ht="11.25" customHeight="1">
      <c r="A163" s="2" t="s">
        <v>206</v>
      </c>
      <c r="B163" s="4"/>
      <c r="C163" s="222"/>
      <c r="D163" s="4"/>
      <c r="E163" s="245"/>
      <c r="F163" s="222" t="s">
        <v>240</v>
      </c>
      <c r="G163" s="164"/>
      <c r="H163" s="445"/>
      <c r="I163" s="2"/>
    </row>
    <row r="164" spans="1:9" ht="11.25" customHeight="1">
      <c r="A164" s="2"/>
      <c r="B164" s="4"/>
      <c r="C164" s="222"/>
      <c r="D164" s="4"/>
      <c r="E164" s="245"/>
      <c r="F164" s="222"/>
      <c r="G164" s="164"/>
      <c r="H164" s="445"/>
      <c r="I164" s="2"/>
    </row>
    <row r="165" spans="1:8" ht="11.25" customHeight="1">
      <c r="A165" s="163" t="s">
        <v>207</v>
      </c>
      <c r="B165" s="2"/>
      <c r="C165" s="223"/>
      <c r="D165" s="2"/>
      <c r="E165" s="246"/>
      <c r="F165" s="223"/>
      <c r="G165" s="3"/>
      <c r="H165" s="223"/>
    </row>
    <row r="166" spans="1:8" ht="11.25" customHeight="1">
      <c r="A166" s="163" t="s">
        <v>208</v>
      </c>
      <c r="C166" s="223"/>
      <c r="D166" s="2"/>
      <c r="E166" s="246"/>
      <c r="F166" s="223"/>
      <c r="G166" s="3"/>
      <c r="H166" s="446"/>
    </row>
    <row r="167" spans="1:7" ht="11.25" customHeight="1">
      <c r="A167" s="1"/>
      <c r="G167" s="291"/>
    </row>
    <row r="168" ht="11.25" customHeight="1">
      <c r="A168" s="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2016-03-10T04:47:37Z</cp:lastPrinted>
  <dcterms:created xsi:type="dcterms:W3CDTF">2005-05-20T13:40:13Z</dcterms:created>
  <dcterms:modified xsi:type="dcterms:W3CDTF">2016-03-10T04:47:39Z</dcterms:modified>
  <cp:category/>
  <cp:version/>
  <cp:contentType/>
  <cp:contentStatus/>
</cp:coreProperties>
</file>