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tabRatio="618" activeTab="7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</sheets>
  <definedNames/>
  <calcPr fullCalcOnLoad="1"/>
</workbook>
</file>

<file path=xl/sharedStrings.xml><?xml version="1.0" encoding="utf-8"?>
<sst xmlns="http://schemas.openxmlformats.org/spreadsheetml/2006/main" count="2536" uniqueCount="301">
  <si>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</si>
  <si>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</si>
  <si>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</si>
  <si>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</si>
  <si>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</si>
  <si>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</si>
  <si>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</si>
  <si>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</si>
  <si>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</si>
  <si>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</si>
  <si>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</si>
  <si>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</si>
  <si>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</si>
  <si>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</si>
  <si>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</si>
  <si>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</si>
  <si>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</si>
  <si>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</si>
  <si>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</si>
  <si>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</si>
  <si>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</si>
  <si>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</si>
  <si>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</si>
  <si>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</si>
  <si>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</si>
  <si>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</si>
  <si>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</si>
  <si>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</si>
  <si>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</si>
  <si>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</si>
  <si>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</si>
  <si>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</si>
  <si>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</si>
  <si>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</si>
  <si>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</si>
  <si>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</si>
  <si>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</si>
  <si>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</si>
  <si>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</si>
  <si>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</si>
  <si>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</si>
  <si>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</si>
  <si>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</si>
  <si>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</si>
  <si>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</si>
  <si>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</si>
  <si>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</si>
  <si>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</si>
  <si>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</si>
  <si>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</si>
  <si>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</si>
  <si>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</si>
  <si>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</si>
  <si>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</si>
  <si>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</si>
  <si>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</si>
  <si>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</si>
  <si>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</si>
  <si>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</si>
  <si>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</si>
  <si>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</si>
  <si>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</si>
  <si>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</si>
  <si>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</si>
  <si>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</si>
  <si>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</si>
  <si>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</si>
  <si>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</si>
  <si>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</si>
  <si>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</si>
  <si>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</si>
  <si>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</si>
  <si>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</si>
  <si>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</si>
  <si>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</si>
  <si>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</si>
  <si>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</si>
  <si>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</si>
  <si>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</si>
  <si>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</si>
  <si>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</si>
  <si>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</si>
  <si>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</si>
  <si>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</si>
  <si>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</si>
  <si>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</si>
  <si>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</si>
  <si>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</si>
  <si>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</si>
  <si>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</si>
  <si>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</si>
  <si>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</si>
  <si>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</si>
  <si>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</si>
  <si>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</si>
  <si>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</si>
  <si>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</si>
  <si>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</si>
  <si>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</si>
  <si>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</si>
  <si>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</si>
  <si>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</si>
  <si>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</si>
  <si>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</si>
  <si>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</si>
  <si>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</si>
  <si>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</si>
  <si>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</si>
  <si>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</si>
  <si>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</si>
  <si>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</si>
  <si>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</si>
  <si>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</si>
  <si>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</si>
  <si>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</si>
  <si>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</si>
  <si>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</si>
  <si>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</si>
  <si>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</si>
  <si>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</si>
  <si>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</si>
  <si>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</si>
  <si>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</si>
  <si>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</si>
  <si>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</si>
  <si>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</si>
  <si>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</si>
  <si>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</si>
  <si>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</si>
  <si>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</si>
  <si>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</si>
  <si>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</si>
  <si>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</si>
  <si>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</si>
  <si>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</si>
  <si>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</si>
  <si>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</si>
  <si>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</si>
  <si>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</si>
  <si>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</si>
  <si>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</si>
  <si>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</si>
  <si>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</si>
  <si>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</si>
  <si>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</si>
  <si>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</si>
  <si>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</si>
  <si>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</si>
  <si>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</si>
  <si>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</si>
  <si>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</si>
  <si>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</si>
  <si>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</si>
  <si>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</si>
  <si>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</si>
  <si>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</si>
  <si>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</si>
  <si>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</si>
  <si>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</si>
  <si>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</si>
  <si>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</si>
  <si>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</si>
  <si>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</si>
  <si>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</si>
  <si>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</si>
  <si>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</si>
  <si>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</si>
  <si>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</si>
  <si>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</si>
  <si>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</si>
  <si>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</si>
  <si>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</si>
  <si>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</si>
  <si>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</si>
  <si>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</si>
  <si>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</si>
  <si>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</si>
  <si>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</si>
  <si>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</si>
  <si>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</si>
  <si>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</si>
  <si>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</si>
  <si>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</si>
  <si>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</si>
  <si>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</si>
  <si>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</si>
  <si>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</si>
  <si>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</si>
  <si>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</si>
  <si>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</si>
  <si>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</si>
  <si>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</si>
  <si>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</si>
  <si>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</si>
  <si>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</si>
  <si>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</si>
  <si>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</si>
  <si>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</si>
  <si>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</si>
  <si>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</si>
  <si>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</si>
  <si>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</si>
  <si>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</si>
  <si>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</si>
  <si>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</si>
  <si>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</si>
  <si>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</si>
  <si>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</si>
  <si>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</si>
  <si>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</si>
  <si>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</si>
  <si>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</si>
  <si>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</si>
  <si>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</si>
  <si>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</si>
  <si>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</si>
  <si>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</si>
  <si>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</si>
  <si>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</si>
  <si>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</si>
  <si>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</si>
  <si>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</si>
  <si>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</si>
  <si>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</si>
  <si>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</si>
  <si>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</si>
  <si>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</si>
  <si>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</si>
  <si>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</si>
  <si>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</si>
  <si>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</si>
  <si>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</si>
  <si>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</si>
  <si>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</si>
  <si>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</si>
  <si>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</si>
  <si>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</si>
  <si>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</si>
  <si>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</si>
  <si>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</si>
  <si>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</si>
  <si>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</si>
  <si>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</si>
  <si>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</si>
  <si>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</si>
  <si>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</si>
  <si>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</si>
  <si>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</si>
  <si>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</si>
  <si>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</si>
  <si>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</si>
  <si>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</si>
  <si>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</si>
  <si>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</si>
  <si>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</si>
  <si>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</si>
  <si>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</si>
  <si>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</si>
  <si>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</si>
  <si>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</si>
  <si>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</si>
  <si>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</si>
  <si>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</si>
  <si>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</si>
  <si>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</si>
  <si>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</si>
  <si>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</si>
  <si>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</si>
  <si>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</si>
  <si>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</si>
  <si>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</si>
  <si>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</si>
  <si>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</si>
  <si>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</si>
  <si>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</si>
  <si>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 xml:space="preserve">          на 1 марта 2016 года</t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</si>
  <si>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</si>
  <si>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</si>
  <si>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</si>
  <si>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</si>
  <si>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</si>
  <si>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на 1 марта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</si>
  <si>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</si>
  <si>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</si>
  <si>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          на 1 апреля 2016 года</t>
  </si>
  <si>
    <t>на 1 апреля</t>
  </si>
  <si>
    <t>000 2 02 03121 05 0000 151</t>
  </si>
  <si>
    <t>Субвенции на проведение Всероссийской сельскохозяйственной переписи в 2016 году</t>
  </si>
  <si>
    <t xml:space="preserve">          на 1 мая 2016 года</t>
  </si>
  <si>
    <t>на 1 мая</t>
  </si>
  <si>
    <t xml:space="preserve">          на 1 июня 2016 года</t>
  </si>
  <si>
    <t>на 1 июня</t>
  </si>
  <si>
    <t>на 1 июля</t>
  </si>
  <si>
    <t xml:space="preserve">000 2 02 02215 05 0000 151   </t>
  </si>
  <si>
    <t>Субс.на создание в общеобраз.орг.,условий для занятия физ.культурой</t>
  </si>
  <si>
    <t xml:space="preserve">          на 1 июля 2016 года</t>
  </si>
  <si>
    <t xml:space="preserve">          на 1 августа 2016 года</t>
  </si>
  <si>
    <t>на 1 августа</t>
  </si>
  <si>
    <t>000 1 11 09045 05 0000 120</t>
  </si>
  <si>
    <t>000 1 11 09040 05 0000 120</t>
  </si>
  <si>
    <t>Прочие поступления от использования имущества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</si>
</sst>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170" fontId="5" fillId="33" borderId="54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0" fontId="4" fillId="0" borderId="5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3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7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70" fontId="5" fillId="0" borderId="58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4" fontId="5" fillId="0" borderId="59" xfId="0" applyNumberFormat="1" applyFont="1" applyBorder="1" applyAlignment="1">
      <alignment/>
    </xf>
    <xf numFmtId="170" fontId="5" fillId="0" borderId="42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60" xfId="0" applyFont="1" applyBorder="1" applyAlignment="1">
      <alignment/>
    </xf>
    <xf numFmtId="170" fontId="4" fillId="0" borderId="60" xfId="0" applyNumberFormat="1" applyFont="1" applyBorder="1" applyAlignment="1">
      <alignment/>
    </xf>
    <xf numFmtId="170" fontId="4" fillId="33" borderId="60" xfId="0" applyNumberFormat="1" applyFont="1" applyFill="1" applyBorder="1" applyAlignment="1">
      <alignment/>
    </xf>
    <xf numFmtId="164" fontId="12" fillId="0" borderId="60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70" fontId="4" fillId="0" borderId="61" xfId="0" applyNumberFormat="1" applyFont="1" applyBorder="1" applyAlignment="1">
      <alignment/>
    </xf>
    <xf numFmtId="170" fontId="4" fillId="33" borderId="61" xfId="0" applyNumberFormat="1" applyFont="1" applyFill="1" applyBorder="1" applyAlignment="1">
      <alignment/>
    </xf>
    <xf numFmtId="164" fontId="12" fillId="0" borderId="61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0" fontId="6" fillId="0" borderId="61" xfId="0" applyFont="1" applyBorder="1" applyAlignment="1">
      <alignment/>
    </xf>
    <xf numFmtId="170" fontId="5" fillId="33" borderId="61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91" t="s">
        <v>108</v>
      </c>
      <c r="J5" s="492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93" t="s">
        <v>108</v>
      </c>
      <c r="I5" s="494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275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3" t="s">
        <v>108</v>
      </c>
      <c r="J5" s="494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281</v>
      </c>
      <c r="G6" s="307" t="s">
        <v>220</v>
      </c>
      <c r="H6" s="306" t="s">
        <v>281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8073.145090000001</v>
      </c>
      <c r="G8" s="278">
        <f>G9+G20+G28+G46+G55+G81+G36+G54+G53+G14</f>
        <v>0</v>
      </c>
      <c r="H8" s="288">
        <f>H9+H20+H28+H46+H55+H81+H36+H54+H53+H14+H34</f>
        <v>10944.979409999998</v>
      </c>
      <c r="I8" s="315">
        <f>F8/E8*100</f>
        <v>13.640329975289022</v>
      </c>
      <c r="J8" s="316">
        <f>F8-E8</f>
        <v>-51112.70382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5586.997420000001</v>
      </c>
      <c r="G9" s="321">
        <f t="shared" si="0"/>
        <v>0</v>
      </c>
      <c r="H9" s="319">
        <f t="shared" si="0"/>
        <v>4326.846219999999</v>
      </c>
      <c r="I9" s="315">
        <f aca="true" t="shared" si="1" ref="I9:I68">F9/E9*100</f>
        <v>14.017254804556176</v>
      </c>
      <c r="J9" s="316">
        <f>F9-E9</f>
        <v>-34271.00258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5586.997420000001</v>
      </c>
      <c r="G10" s="273">
        <f t="shared" si="2"/>
        <v>0</v>
      </c>
      <c r="H10" s="282">
        <f t="shared" si="2"/>
        <v>4326.846219999999</v>
      </c>
      <c r="I10" s="315">
        <f t="shared" si="1"/>
        <v>14.017254804556176</v>
      </c>
      <c r="J10" s="316">
        <f aca="true" t="shared" si="3" ref="J10:J73">F10-E10</f>
        <v>-34271.00258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5566.51058</v>
      </c>
      <c r="G11" s="326"/>
      <c r="H11" s="271">
        <v>4284.32087</v>
      </c>
      <c r="I11" s="315">
        <f t="shared" si="1"/>
        <v>14.131678560457777</v>
      </c>
      <c r="J11" s="316">
        <f t="shared" si="3"/>
        <v>-33823.78942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-8.79224</v>
      </c>
      <c r="G12" s="328"/>
      <c r="H12" s="272">
        <v>14.59588</v>
      </c>
      <c r="I12" s="315">
        <f t="shared" si="1"/>
        <v>-6.858221528861155</v>
      </c>
      <c r="J12" s="316">
        <f t="shared" si="3"/>
        <v>-136.99223999999998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29.27908</v>
      </c>
      <c r="G13" s="326"/>
      <c r="H13" s="271">
        <v>27.92947</v>
      </c>
      <c r="I13" s="315">
        <f t="shared" si="1"/>
        <v>8.62417673048601</v>
      </c>
      <c r="J13" s="316">
        <f t="shared" si="3"/>
        <v>-310.22092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1.91899</v>
      </c>
      <c r="G14" s="278">
        <f t="shared" si="4"/>
        <v>0</v>
      </c>
      <c r="H14" s="288">
        <f t="shared" si="4"/>
        <v>2.62521</v>
      </c>
      <c r="I14" s="315">
        <f t="shared" si="1"/>
        <v>7.7189048992977325</v>
      </c>
      <c r="J14" s="316">
        <f t="shared" si="3"/>
        <v>-22.94192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1.91899</v>
      </c>
      <c r="G15" s="272">
        <f t="shared" si="5"/>
        <v>0</v>
      </c>
      <c r="H15" s="281">
        <f t="shared" si="5"/>
        <v>2.62521</v>
      </c>
      <c r="I15" s="315">
        <f t="shared" si="1"/>
        <v>7.7189048992977325</v>
      </c>
      <c r="J15" s="316">
        <f t="shared" si="3"/>
        <v>-22.94192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0.79901</v>
      </c>
      <c r="G16" s="328"/>
      <c r="H16" s="272">
        <v>0.98926</v>
      </c>
      <c r="I16" s="315">
        <f t="shared" si="1"/>
        <v>9.057735254440955</v>
      </c>
      <c r="J16" s="316">
        <f t="shared" si="3"/>
        <v>-8.022290000000002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0.01622</v>
      </c>
      <c r="G17" s="328"/>
      <c r="H17" s="272">
        <v>0.02367</v>
      </c>
      <c r="I17" s="315">
        <f t="shared" si="1"/>
        <v>12.103574360122378</v>
      </c>
      <c r="J17" s="316">
        <f t="shared" si="3"/>
        <v>-0.11778999999999999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1.27026</v>
      </c>
      <c r="G18" s="328"/>
      <c r="H18" s="272">
        <v>1.7217</v>
      </c>
      <c r="I18" s="315">
        <f t="shared" si="1"/>
        <v>6.597574251666195</v>
      </c>
      <c r="J18" s="316">
        <f t="shared" si="3"/>
        <v>-17.98318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-0.1665</v>
      </c>
      <c r="G19" s="337"/>
      <c r="H19" s="273">
        <v>-0.10942</v>
      </c>
      <c r="I19" s="315">
        <f t="shared" si="1"/>
        <v>4.973355954884343</v>
      </c>
      <c r="J19" s="316">
        <f t="shared" si="3"/>
        <v>3.18134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910.90336</v>
      </c>
      <c r="G20" s="340">
        <f t="shared" si="6"/>
        <v>0</v>
      </c>
      <c r="H20" s="288">
        <f t="shared" si="6"/>
        <v>1340.50922</v>
      </c>
      <c r="I20" s="315">
        <f t="shared" si="1"/>
        <v>11.776125928712618</v>
      </c>
      <c r="J20" s="316">
        <f t="shared" si="3"/>
        <v>-6824.266640000001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128.04077</v>
      </c>
      <c r="G21" s="272">
        <f t="shared" si="7"/>
        <v>0</v>
      </c>
      <c r="H21" s="281">
        <f t="shared" si="7"/>
        <v>302.42966</v>
      </c>
      <c r="I21" s="315">
        <f t="shared" si="1"/>
        <v>4.129414970813042</v>
      </c>
      <c r="J21" s="316">
        <f t="shared" si="3"/>
        <v>-2972.65923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123.6691</v>
      </c>
      <c r="G22" s="346"/>
      <c r="H22" s="271">
        <v>301.42966</v>
      </c>
      <c r="I22" s="315">
        <f t="shared" si="1"/>
        <v>13.524617235345582</v>
      </c>
      <c r="J22" s="316">
        <f t="shared" si="3"/>
        <v>-790.7309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4.37167</v>
      </c>
      <c r="H23" s="273">
        <v>1</v>
      </c>
      <c r="I23" s="315">
        <f t="shared" si="1"/>
        <v>0.19995746237936235</v>
      </c>
      <c r="J23" s="316">
        <f t="shared" si="3"/>
        <v>-2181.92833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567.20634</v>
      </c>
      <c r="G25" s="328"/>
      <c r="H25" s="272">
        <v>819.97805</v>
      </c>
      <c r="I25" s="315">
        <f t="shared" si="1"/>
        <v>15.979578934913242</v>
      </c>
      <c r="J25" s="316">
        <f t="shared" si="3"/>
        <v>-2982.36366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182.05625</v>
      </c>
      <c r="G26" s="328"/>
      <c r="H26" s="271">
        <v>16.17851</v>
      </c>
      <c r="I26" s="315">
        <f t="shared" si="1"/>
        <v>27.76940970103722</v>
      </c>
      <c r="J26" s="316">
        <f t="shared" si="3"/>
        <v>-473.54375000000005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33.6</v>
      </c>
      <c r="G27" s="337"/>
      <c r="H27" s="274">
        <v>201.923</v>
      </c>
      <c r="I27" s="315">
        <f t="shared" si="1"/>
        <v>7.82669461914745</v>
      </c>
      <c r="J27" s="316">
        <f t="shared" si="3"/>
        <v>-395.7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1319.635</v>
      </c>
      <c r="F28" s="288">
        <f t="shared" si="8"/>
        <v>178.50367</v>
      </c>
      <c r="G28" s="340">
        <f t="shared" si="8"/>
        <v>0</v>
      </c>
      <c r="H28" s="288">
        <f t="shared" si="8"/>
        <v>129.70564</v>
      </c>
      <c r="I28" s="315">
        <f t="shared" si="1"/>
        <v>13.526745653154093</v>
      </c>
      <c r="J28" s="316">
        <f t="shared" si="3"/>
        <v>-1141.13133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1319.635</v>
      </c>
      <c r="F30" s="286">
        <f t="shared" si="9"/>
        <v>178.50367</v>
      </c>
      <c r="G30" s="1">
        <f t="shared" si="9"/>
        <v>0</v>
      </c>
      <c r="H30" s="286">
        <f t="shared" si="9"/>
        <v>129.70564</v>
      </c>
      <c r="I30" s="315">
        <f t="shared" si="1"/>
        <v>13.526745653154093</v>
      </c>
      <c r="J30" s="316">
        <f t="shared" si="3"/>
        <v>-1141.13133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1319.635</v>
      </c>
      <c r="F31" s="283">
        <v>178.50367</v>
      </c>
      <c r="G31" s="337"/>
      <c r="H31" s="274">
        <v>129.70564</v>
      </c>
      <c r="I31" s="315">
        <f t="shared" si="1"/>
        <v>13.526745653154093</v>
      </c>
      <c r="J31" s="316">
        <f t="shared" si="3"/>
        <v>-1141.13133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235.77811</v>
      </c>
      <c r="G36" s="367">
        <f t="shared" si="10"/>
        <v>0</v>
      </c>
      <c r="H36" s="365">
        <f t="shared" si="10"/>
        <v>89.42925</v>
      </c>
      <c r="I36" s="315">
        <f t="shared" si="1"/>
        <v>3.593721073613344</v>
      </c>
      <c r="J36" s="316">
        <f t="shared" si="3"/>
        <v>-6325.05689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221.85124</v>
      </c>
      <c r="G38" s="337"/>
      <c r="H38" s="272">
        <v>57.54538</v>
      </c>
      <c r="I38" s="315"/>
      <c r="J38" s="316">
        <f t="shared" si="3"/>
        <v>-5586.14876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13.92687</v>
      </c>
      <c r="G43" s="380">
        <f t="shared" si="12"/>
        <v>0</v>
      </c>
      <c r="H43" s="281">
        <f t="shared" si="12"/>
        <v>31.88387</v>
      </c>
      <c r="I43" s="315">
        <f t="shared" si="1"/>
        <v>5.180452694031655</v>
      </c>
      <c r="J43" s="316">
        <f t="shared" si="3"/>
        <v>-254.90812999999997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13.92687</v>
      </c>
      <c r="G45" s="378"/>
      <c r="H45" s="273">
        <v>31.88387</v>
      </c>
      <c r="I45" s="315">
        <f t="shared" si="1"/>
        <v>5.180452694031655</v>
      </c>
      <c r="J45" s="316">
        <f t="shared" si="3"/>
        <v>-254.90812999999997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1861.348</v>
      </c>
      <c r="F46" s="288">
        <f>F47+F48+F49+F50+F52+F51</f>
        <v>1123.27148</v>
      </c>
      <c r="G46" s="386"/>
      <c r="H46" s="288">
        <f>H47+H48+H50+H49+H52+H51</f>
        <v>3743.9805999999994</v>
      </c>
      <c r="I46" s="315">
        <f t="shared" si="1"/>
        <v>60.34720428420693</v>
      </c>
      <c r="J46" s="316">
        <f t="shared" si="3"/>
        <v>-738.0765199999998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0.66</v>
      </c>
      <c r="F48" s="280">
        <v>0.81176</v>
      </c>
      <c r="G48" s="388"/>
      <c r="H48" s="271">
        <v>5.99135</v>
      </c>
      <c r="I48" s="315">
        <f t="shared" si="1"/>
        <v>122.99393939393939</v>
      </c>
      <c r="J48" s="316">
        <f t="shared" si="3"/>
        <v>0.15176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80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41.96949</v>
      </c>
      <c r="G50" s="388"/>
      <c r="H50" s="271">
        <v>33.87466</v>
      </c>
      <c r="I50" s="315">
        <f t="shared" si="1"/>
        <v>54.97850349760277</v>
      </c>
      <c r="J50" s="316">
        <f t="shared" si="3"/>
        <v>-34.36850999999999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17.105</v>
      </c>
      <c r="G54" s="394"/>
      <c r="H54" s="275">
        <v>711.22249</v>
      </c>
      <c r="I54" s="315">
        <f t="shared" si="1"/>
        <v>1.7105000000000001</v>
      </c>
      <c r="J54" s="316">
        <f t="shared" si="3"/>
        <v>-982.895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83.26304999999999</v>
      </c>
      <c r="G55" s="275">
        <f>G58+G60+G62+G64+G65+G67+G68+G69+G71+G73+G56+G76+G77+G78</f>
        <v>0</v>
      </c>
      <c r="H55" s="284">
        <f>H58+H60+H62+H64+H65+H67+H68+H69+H71+H73+H56+H76+H77+H78+H70</f>
        <v>128.61559</v>
      </c>
      <c r="I55" s="315">
        <f t="shared" si="1"/>
        <v>10.08027239709443</v>
      </c>
      <c r="J55" s="316">
        <f t="shared" si="3"/>
        <v>-742.7369500000001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3.455</v>
      </c>
      <c r="G56" s="328"/>
      <c r="H56" s="272">
        <v>3.35</v>
      </c>
      <c r="I56" s="315">
        <f t="shared" si="1"/>
        <v>11.478405315614618</v>
      </c>
      <c r="J56" s="316">
        <f t="shared" si="3"/>
        <v>-26.645000000000003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0.1</v>
      </c>
      <c r="G58" s="337"/>
      <c r="H58" s="282"/>
      <c r="I58" s="315"/>
      <c r="J58" s="316">
        <f t="shared" si="3"/>
        <v>0.1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3</v>
      </c>
      <c r="G60" s="337"/>
      <c r="H60" s="272">
        <v>6</v>
      </c>
      <c r="I60" s="315">
        <f t="shared" si="1"/>
        <v>8.823529411764707</v>
      </c>
      <c r="J60" s="316">
        <f t="shared" si="3"/>
        <v>-31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10</v>
      </c>
      <c r="G67" s="328"/>
      <c r="H67" s="281">
        <v>40</v>
      </c>
      <c r="I67" s="315">
        <f t="shared" si="1"/>
        <v>10.526315789473683</v>
      </c>
      <c r="J67" s="316">
        <f t="shared" si="3"/>
        <v>-85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11.25368</v>
      </c>
      <c r="G68" s="328"/>
      <c r="H68" s="280">
        <v>6.5</v>
      </c>
      <c r="I68" s="315">
        <f t="shared" si="1"/>
        <v>53.334976303317525</v>
      </c>
      <c r="J68" s="316">
        <f t="shared" si="3"/>
        <v>-9.846320000000002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0.5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>
        <v>0.5</v>
      </c>
      <c r="I74" s="315"/>
      <c r="J74" s="316">
        <f aca="true" t="shared" si="14" ref="J74:J137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6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7</v>
      </c>
      <c r="G77" s="326"/>
      <c r="H77" s="280"/>
      <c r="I77" s="315">
        <f t="shared" si="15"/>
        <v>46.666666666666664</v>
      </c>
      <c r="J77" s="316">
        <f t="shared" si="14"/>
        <v>-8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48.45437</v>
      </c>
      <c r="G78" s="400">
        <f t="shared" si="16"/>
        <v>0</v>
      </c>
      <c r="H78" s="280">
        <f t="shared" si="16"/>
        <v>72.26559</v>
      </c>
      <c r="I78" s="315">
        <f t="shared" si="15"/>
        <v>10.832633579253297</v>
      </c>
      <c r="J78" s="316">
        <f t="shared" si="14"/>
        <v>-398.84563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48.45437</v>
      </c>
      <c r="G80" s="337"/>
      <c r="H80" s="274">
        <v>72.26559</v>
      </c>
      <c r="I80" s="315">
        <f t="shared" si="15"/>
        <v>10.832633579253297</v>
      </c>
      <c r="J80" s="316">
        <f t="shared" si="14"/>
        <v>-398.84563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-64.59599</v>
      </c>
      <c r="G81" s="386">
        <f t="shared" si="17"/>
        <v>0</v>
      </c>
      <c r="H81" s="284">
        <f t="shared" si="17"/>
        <v>472.04519000000005</v>
      </c>
      <c r="I81" s="315"/>
      <c r="J81" s="316">
        <f t="shared" si="14"/>
        <v>-64.59599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-64.59599</v>
      </c>
      <c r="G82" s="328"/>
      <c r="H82" s="272">
        <v>14.83165</v>
      </c>
      <c r="I82" s="315"/>
      <c r="J82" s="316">
        <f t="shared" si="14"/>
        <v>-64.59599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80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C86+C156+C157+C159</f>
        <v>438200.51957999996</v>
      </c>
      <c r="D85" s="278">
        <f>D86+D159+D157+D156</f>
        <v>306118.558</v>
      </c>
      <c r="E85" s="288">
        <f>E86+E159+E157+E156</f>
        <v>351982.31028000003</v>
      </c>
      <c r="F85" s="288">
        <f>F86+F156+F157+F159</f>
        <v>50821.54980000001</v>
      </c>
      <c r="G85" s="288">
        <f>G86+G159+G157+G156</f>
        <v>0</v>
      </c>
      <c r="H85" s="288">
        <f>H86+H159+H157+H156+H158</f>
        <v>49221.20355</v>
      </c>
      <c r="I85" s="315">
        <f t="shared" si="15"/>
        <v>14.438665897604835</v>
      </c>
      <c r="J85" s="316">
        <f t="shared" si="14"/>
        <v>-301160.76048000006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C87+C90+C110+C138</f>
        <v>436466.81667</v>
      </c>
      <c r="D86" s="366">
        <f t="shared" si="18"/>
        <v>306118.558</v>
      </c>
      <c r="E86" s="365">
        <f t="shared" si="18"/>
        <v>351822.31028000003</v>
      </c>
      <c r="F86" s="365">
        <f t="shared" si="18"/>
        <v>50653.29535000001</v>
      </c>
      <c r="G86" s="365">
        <f t="shared" si="18"/>
        <v>0</v>
      </c>
      <c r="H86" s="365">
        <f t="shared" si="18"/>
        <v>50487.50064</v>
      </c>
      <c r="I86" s="315">
        <f t="shared" si="15"/>
        <v>14.397408541171611</v>
      </c>
      <c r="J86" s="316">
        <f t="shared" si="14"/>
        <v>-301169.01493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17403</v>
      </c>
      <c r="G87" s="404">
        <f t="shared" si="19"/>
        <v>0</v>
      </c>
      <c r="H87" s="288">
        <f t="shared" si="19"/>
        <v>15375</v>
      </c>
      <c r="I87" s="315">
        <f t="shared" si="15"/>
        <v>16.000110326566638</v>
      </c>
      <c r="J87" s="316">
        <f t="shared" si="14"/>
        <v>-91365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17403</v>
      </c>
      <c r="H88" s="272">
        <v>15375</v>
      </c>
      <c r="I88" s="315">
        <f t="shared" si="15"/>
        <v>16.000110326566638</v>
      </c>
      <c r="J88" s="316">
        <f t="shared" si="14"/>
        <v>-91365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36809.6</v>
      </c>
      <c r="F90" s="288">
        <f>F92+F94+F98+F95+F97+F96+F91+F93</f>
        <v>468.16</v>
      </c>
      <c r="G90" s="404">
        <f>G92+G94+G98+G95+G97</f>
        <v>0</v>
      </c>
      <c r="H90" s="288">
        <f>H92+H94+H98+H95+H97+H91+H93</f>
        <v>462.4</v>
      </c>
      <c r="I90" s="315">
        <f t="shared" si="15"/>
        <v>1.2718421281404853</v>
      </c>
      <c r="J90" s="316">
        <f t="shared" si="14"/>
        <v>-36341.439999999995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5137</v>
      </c>
      <c r="F94" s="281"/>
      <c r="G94" s="380"/>
      <c r="H94" s="281"/>
      <c r="I94" s="315">
        <f t="shared" si="15"/>
        <v>0</v>
      </c>
      <c r="J94" s="316">
        <f t="shared" si="14"/>
        <v>-5137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25200.5</v>
      </c>
      <c r="F98" s="288">
        <f>F100+F101+F104+F99+F103+F105+F102+F107+F108+F109</f>
        <v>468.16</v>
      </c>
      <c r="G98" s="404">
        <f>G100+G101+G104+G99+G103+G102+G105</f>
        <v>0</v>
      </c>
      <c r="H98" s="288">
        <f>H100+H101+H104+H99+H103+H102+H105+H106+H109</f>
        <v>462.4</v>
      </c>
      <c r="I98" s="315">
        <f t="shared" si="15"/>
        <v>1.8577409178389321</v>
      </c>
      <c r="J98" s="316">
        <f t="shared" si="14"/>
        <v>-24732.34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80"/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220</v>
      </c>
      <c r="F104" s="283"/>
      <c r="G104" s="349"/>
      <c r="H104" s="360"/>
      <c r="I104" s="315">
        <f t="shared" si="15"/>
        <v>0</v>
      </c>
      <c r="J104" s="316">
        <f t="shared" si="14"/>
        <v>-220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468.16</v>
      </c>
      <c r="G105" s="419"/>
      <c r="H105" s="451">
        <v>462.4</v>
      </c>
      <c r="I105" s="315">
        <f t="shared" si="15"/>
        <v>20.58841637714939</v>
      </c>
      <c r="J105" s="316">
        <f t="shared" si="14"/>
        <v>-1805.74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C115+C111+C113+C114+C134+C135+C133+C132+C130</f>
        <v>180827.95213</v>
      </c>
      <c r="D110" s="366">
        <f>D115+D111+D113+D114+D134+D135+D133+D112</f>
        <v>156106.80000000002</v>
      </c>
      <c r="E110" s="365">
        <f>E115+E111+E113+E114+E134+E135+E133+E112+E131+E132+E130</f>
        <v>174679.00000000003</v>
      </c>
      <c r="F110" s="365">
        <f>F115+F111+F113+F114+F134+F135+F133+F132+F130</f>
        <v>29245.675040000002</v>
      </c>
      <c r="G110" s="421">
        <f>G115+G111+G113+G114+G134+G135+G133</f>
        <v>0</v>
      </c>
      <c r="H110" s="365">
        <f>H115+H111+H113+H114+H134+H135+H133+H130</f>
        <v>30376.50315</v>
      </c>
      <c r="I110" s="315">
        <f t="shared" si="15"/>
        <v>16.74252488278499</v>
      </c>
      <c r="J110" s="316">
        <f t="shared" si="14"/>
        <v>-145433.32496000003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38.544</v>
      </c>
      <c r="H111" s="273">
        <v>268.65</v>
      </c>
      <c r="I111" s="315">
        <f t="shared" si="15"/>
        <v>7.3</v>
      </c>
      <c r="J111" s="316">
        <f t="shared" si="14"/>
        <v>-489.456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228.6</v>
      </c>
      <c r="G113" s="423"/>
      <c r="H113" s="271">
        <v>312.03</v>
      </c>
      <c r="I113" s="315">
        <f t="shared" si="15"/>
        <v>16.666666666666668</v>
      </c>
      <c r="J113" s="316">
        <f t="shared" si="14"/>
        <v>-1143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114.09975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118322.8</v>
      </c>
      <c r="F115" s="278">
        <f>F118+F119+F124+F127+F126+F117+F116+F125+F120+F128+F129+F121</f>
        <v>19217.02704</v>
      </c>
      <c r="G115" s="404">
        <f>G118+G119+G124+G127+G126+G117+G116+G125+G120+G128+G129</f>
        <v>0</v>
      </c>
      <c r="H115" s="288">
        <f>H118+H119+H124+H127+H126+H117+H116+H125+H120+H128+H129</f>
        <v>19735.1606</v>
      </c>
      <c r="I115" s="315">
        <f t="shared" si="15"/>
        <v>16.24118685494258</v>
      </c>
      <c r="J115" s="316">
        <f t="shared" si="14"/>
        <v>-99105.77296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81"/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814.99472</v>
      </c>
      <c r="G118" s="328"/>
      <c r="H118" s="272">
        <v>905.034</v>
      </c>
      <c r="I118" s="315">
        <f t="shared" si="15"/>
        <v>14.968863093707526</v>
      </c>
      <c r="J118" s="316">
        <f t="shared" si="14"/>
        <v>-4629.605280000001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15434</v>
      </c>
      <c r="G119" s="423"/>
      <c r="H119" s="271">
        <v>15884</v>
      </c>
      <c r="I119" s="315">
        <f t="shared" si="15"/>
        <v>16.650053292252988</v>
      </c>
      <c r="J119" s="316">
        <f t="shared" si="14"/>
        <v>-77262.4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2796</v>
      </c>
      <c r="G120" s="423"/>
      <c r="H120" s="271">
        <v>2162</v>
      </c>
      <c r="I120" s="315">
        <f t="shared" si="15"/>
        <v>17.861705933459397</v>
      </c>
      <c r="J120" s="316">
        <f t="shared" si="14"/>
        <v>-12857.6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1185.9</v>
      </c>
      <c r="F121" s="280">
        <v>172.03232</v>
      </c>
      <c r="G121" s="423"/>
      <c r="H121" s="280"/>
      <c r="I121" s="315">
        <f t="shared" si="15"/>
        <v>14.50647778058858</v>
      </c>
      <c r="J121" s="316">
        <f t="shared" si="14"/>
        <v>-1013.8676800000001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1.585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/>
      <c r="G126" s="426"/>
      <c r="H126" s="276">
        <v>551.8666</v>
      </c>
      <c r="I126" s="315">
        <f t="shared" si="15"/>
        <v>0</v>
      </c>
      <c r="J126" s="316">
        <f t="shared" si="14"/>
        <v>-1151.6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48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23.8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54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/>
      <c r="G130" s="349"/>
      <c r="H130" s="283"/>
      <c r="I130" s="315">
        <f t="shared" si="15"/>
        <v>0</v>
      </c>
      <c r="J130" s="316">
        <f t="shared" si="14"/>
        <v>-1207.9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3214.7</v>
      </c>
      <c r="F131" s="283"/>
      <c r="G131" s="349"/>
      <c r="H131" s="283"/>
      <c r="I131" s="315">
        <f t="shared" si="15"/>
        <v>0</v>
      </c>
      <c r="J131" s="316">
        <f t="shared" si="14"/>
        <v>-3214.7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1195.1</v>
      </c>
      <c r="F133" s="283"/>
      <c r="G133" s="349"/>
      <c r="H133" s="283"/>
      <c r="I133" s="315">
        <f t="shared" si="15"/>
        <v>0</v>
      </c>
      <c r="J133" s="316">
        <f t="shared" si="14"/>
        <v>-1195.1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3831.8</v>
      </c>
      <c r="F134" s="283">
        <v>2990.1</v>
      </c>
      <c r="G134" s="349"/>
      <c r="H134" s="274">
        <v>2825.8828</v>
      </c>
      <c r="I134" s="315">
        <f t="shared" si="15"/>
        <v>78.03382222454198</v>
      </c>
      <c r="J134" s="316">
        <f t="shared" si="14"/>
        <v>-841.7000000000003</v>
      </c>
    </row>
    <row r="135" spans="1:10" ht="11.25" customHeight="1" thickBot="1">
      <c r="A135" s="401" t="s">
        <v>95</v>
      </c>
      <c r="B135" s="314" t="s">
        <v>96</v>
      </c>
      <c r="C135" s="288">
        <f aca="true" t="shared" si="20" ref="C135:H135">C137+C136</f>
        <v>45770.897</v>
      </c>
      <c r="D135" s="278">
        <f t="shared" si="20"/>
        <v>31637</v>
      </c>
      <c r="E135" s="288">
        <f t="shared" si="20"/>
        <v>44393.5</v>
      </c>
      <c r="F135" s="288">
        <f t="shared" si="20"/>
        <v>6771.404</v>
      </c>
      <c r="G135" s="404">
        <f t="shared" si="20"/>
        <v>0</v>
      </c>
      <c r="H135" s="288">
        <f t="shared" si="20"/>
        <v>7120.68</v>
      </c>
      <c r="I135" s="315">
        <f t="shared" si="15"/>
        <v>15.253142915066395</v>
      </c>
      <c r="J135" s="316">
        <f t="shared" si="14"/>
        <v>-37622.096</v>
      </c>
    </row>
    <row r="136" spans="1:10" ht="11.25" customHeight="1" thickBot="1">
      <c r="A136" s="406" t="s">
        <v>97</v>
      </c>
      <c r="B136" s="429" t="s">
        <v>232</v>
      </c>
      <c r="C136" s="287">
        <v>11993.897</v>
      </c>
      <c r="D136" s="277"/>
      <c r="E136" s="287">
        <v>12756.5</v>
      </c>
      <c r="F136" s="287">
        <v>2031.404</v>
      </c>
      <c r="G136" s="430"/>
      <c r="H136" s="277">
        <v>2059.68</v>
      </c>
      <c r="I136" s="315">
        <f t="shared" si="15"/>
        <v>15.92446203896053</v>
      </c>
      <c r="J136" s="316">
        <f t="shared" si="14"/>
        <v>-10725.096</v>
      </c>
    </row>
    <row r="137" spans="1:10" ht="11.25" customHeight="1" thickBot="1">
      <c r="A137" s="431" t="s">
        <v>97</v>
      </c>
      <c r="B137" s="432" t="s">
        <v>98</v>
      </c>
      <c r="C137" s="282">
        <v>33777</v>
      </c>
      <c r="D137" s="273">
        <v>31637</v>
      </c>
      <c r="E137" s="282">
        <v>31637</v>
      </c>
      <c r="F137" s="282">
        <v>4740</v>
      </c>
      <c r="H137" s="273">
        <v>5061</v>
      </c>
      <c r="I137" s="315">
        <f>F137/E137*100</f>
        <v>14.982457249423145</v>
      </c>
      <c r="J137" s="316">
        <f t="shared" si="14"/>
        <v>-26897</v>
      </c>
    </row>
    <row r="138" spans="1:10" ht="11.25" customHeight="1" thickBot="1">
      <c r="A138" s="401" t="s">
        <v>99</v>
      </c>
      <c r="B138" s="314" t="s">
        <v>117</v>
      </c>
      <c r="C138" s="288">
        <f>C149+C150+C140+C144+C142+C141+C143+C147+C148+C145+C146</f>
        <v>35634.188559999995</v>
      </c>
      <c r="D138" s="278">
        <f>D149+D150+D140+D144+D142</f>
        <v>23193.958000000002</v>
      </c>
      <c r="E138" s="288">
        <f>E149+E150+E140+E144+E142</f>
        <v>31565.710280000003</v>
      </c>
      <c r="F138" s="288">
        <f>F149+F150+F140+F144+F142+F141+F143+F147+F148+F145+F146</f>
        <v>3536.4603100000004</v>
      </c>
      <c r="G138" s="404">
        <f>G149+G150+G140+G144+G142+G141+G143+G147+G148</f>
        <v>0</v>
      </c>
      <c r="H138" s="288">
        <f>H139+H143+H145+H149+H150+H144+H147+H148</f>
        <v>4273.59749</v>
      </c>
      <c r="I138" s="315">
        <f>F138/E138*100</f>
        <v>11.20348719743746</v>
      </c>
      <c r="J138" s="316">
        <f aca="true" t="shared" si="21" ref="J138:J160">F138-E138</f>
        <v>-28029.249970000004</v>
      </c>
    </row>
    <row r="139" spans="1:10" ht="11.25" customHeight="1" thickBot="1">
      <c r="A139" s="401" t="s">
        <v>100</v>
      </c>
      <c r="B139" s="314" t="s">
        <v>117</v>
      </c>
      <c r="C139" s="288">
        <f>C140+C141+C143</f>
        <v>2096.39</v>
      </c>
      <c r="D139" s="278"/>
      <c r="E139" s="288"/>
      <c r="F139" s="288">
        <f>F140+F141+F143</f>
        <v>0</v>
      </c>
      <c r="G139" s="357"/>
      <c r="H139" s="288">
        <f>H140+H141+H142</f>
        <v>0</v>
      </c>
      <c r="I139" s="315"/>
      <c r="J139" s="316">
        <f t="shared" si="21"/>
        <v>0</v>
      </c>
    </row>
    <row r="140" spans="1:10" ht="11.25" customHeight="1" thickBot="1">
      <c r="A140" s="350" t="s">
        <v>100</v>
      </c>
      <c r="B140" s="433" t="s">
        <v>216</v>
      </c>
      <c r="C140" s="281">
        <v>1504</v>
      </c>
      <c r="D140" s="405">
        <v>1479.2</v>
      </c>
      <c r="E140" s="457">
        <v>1479.2</v>
      </c>
      <c r="F140" s="281"/>
      <c r="G140" s="328"/>
      <c r="H140" s="281"/>
      <c r="I140" s="315">
        <f>F140/E140*100</f>
        <v>0</v>
      </c>
      <c r="J140" s="316">
        <f t="shared" si="21"/>
        <v>-1479.2</v>
      </c>
    </row>
    <row r="141" spans="1:10" ht="11.25" customHeight="1" thickBot="1">
      <c r="A141" s="350" t="s">
        <v>100</v>
      </c>
      <c r="B141" s="323" t="s">
        <v>213</v>
      </c>
      <c r="C141" s="281">
        <v>525.69</v>
      </c>
      <c r="D141" s="409"/>
      <c r="E141" s="459"/>
      <c r="F141" s="281"/>
      <c r="G141" s="328"/>
      <c r="H141" s="281"/>
      <c r="I141" s="315"/>
      <c r="J141" s="316">
        <f t="shared" si="21"/>
        <v>0</v>
      </c>
    </row>
    <row r="142" spans="1:10" ht="24" customHeight="1" thickBot="1">
      <c r="A142" s="350" t="s">
        <v>100</v>
      </c>
      <c r="B142" s="344" t="s">
        <v>181</v>
      </c>
      <c r="C142" s="281"/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11.25" customHeight="1" thickBot="1">
      <c r="A143" s="350" t="s">
        <v>222</v>
      </c>
      <c r="B143" s="354" t="s">
        <v>223</v>
      </c>
      <c r="C143" s="281">
        <v>66.7</v>
      </c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5" t="s">
        <v>244</v>
      </c>
      <c r="B144" s="418" t="s">
        <v>245</v>
      </c>
      <c r="C144" s="281">
        <v>15.2</v>
      </c>
      <c r="D144" s="434"/>
      <c r="E144" s="464"/>
      <c r="F144" s="281"/>
      <c r="G144" s="328"/>
      <c r="H144" s="281"/>
      <c r="I144" s="315"/>
      <c r="J144" s="316">
        <f t="shared" si="21"/>
        <v>0</v>
      </c>
    </row>
    <row r="145" spans="1:10" ht="24" customHeight="1" thickBot="1">
      <c r="A145" s="355" t="s">
        <v>154</v>
      </c>
      <c r="B145" s="344" t="s">
        <v>155</v>
      </c>
      <c r="C145" s="280">
        <v>100</v>
      </c>
      <c r="D145" s="434"/>
      <c r="E145" s="464"/>
      <c r="F145" s="280"/>
      <c r="G145" s="326"/>
      <c r="H145" s="280"/>
      <c r="I145" s="315"/>
      <c r="J145" s="316">
        <f t="shared" si="21"/>
        <v>0</v>
      </c>
    </row>
    <row r="146" spans="1:10" ht="25.5" customHeight="1" thickBot="1">
      <c r="A146" s="343" t="s">
        <v>156</v>
      </c>
      <c r="B146" s="344" t="s">
        <v>157</v>
      </c>
      <c r="C146" s="283">
        <v>50</v>
      </c>
      <c r="D146" s="435"/>
      <c r="E146" s="465"/>
      <c r="F146" s="283"/>
      <c r="G146" s="349"/>
      <c r="H146" s="283"/>
      <c r="I146" s="315"/>
      <c r="J146" s="316">
        <f t="shared" si="21"/>
        <v>0</v>
      </c>
    </row>
    <row r="147" spans="1:10" ht="11.25" customHeight="1" thickBot="1">
      <c r="A147" s="355" t="s">
        <v>224</v>
      </c>
      <c r="B147" s="397" t="s">
        <v>225</v>
      </c>
      <c r="C147" s="282">
        <v>2555</v>
      </c>
      <c r="D147" s="407"/>
      <c r="E147" s="458"/>
      <c r="F147" s="282"/>
      <c r="G147" s="337"/>
      <c r="H147" s="282"/>
      <c r="I147" s="315"/>
      <c r="J147" s="316">
        <f t="shared" si="21"/>
        <v>0</v>
      </c>
    </row>
    <row r="148" spans="1:10" ht="11.25" customHeight="1" thickBot="1">
      <c r="A148" s="355" t="s">
        <v>226</v>
      </c>
      <c r="B148" s="427" t="s">
        <v>227</v>
      </c>
      <c r="C148" s="282"/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401" t="s">
        <v>112</v>
      </c>
      <c r="B149" s="436" t="s">
        <v>113</v>
      </c>
      <c r="C149" s="288">
        <v>19179.20326</v>
      </c>
      <c r="D149" s="278">
        <v>21567.358</v>
      </c>
      <c r="E149" s="288">
        <v>19343.41028</v>
      </c>
      <c r="F149" s="288">
        <v>2081.563</v>
      </c>
      <c r="G149" s="357"/>
      <c r="H149" s="278">
        <v>1976.33424</v>
      </c>
      <c r="I149" s="315">
        <f>F149/E149*100</f>
        <v>10.761096258978798</v>
      </c>
      <c r="J149" s="316">
        <f t="shared" si="21"/>
        <v>-17261.84728</v>
      </c>
    </row>
    <row r="150" spans="1:10" ht="11.25" customHeight="1" thickBot="1">
      <c r="A150" s="338" t="s">
        <v>101</v>
      </c>
      <c r="B150" s="339" t="s">
        <v>210</v>
      </c>
      <c r="C150" s="284">
        <f>C153+C151+C154+C152+C155</f>
        <v>11638.3953</v>
      </c>
      <c r="D150" s="275">
        <f>D153+D151+D154</f>
        <v>147.4</v>
      </c>
      <c r="E150" s="284">
        <f>E153+E151+E154</f>
        <v>10743.1</v>
      </c>
      <c r="F150" s="284">
        <f>F153+F151+F154+F152+F155</f>
        <v>1454.89731</v>
      </c>
      <c r="G150" s="437"/>
      <c r="H150" s="284">
        <f>H153+H151+H154+H152</f>
        <v>2297.26325</v>
      </c>
      <c r="I150" s="315">
        <f>F150/E150*100</f>
        <v>13.542620938090497</v>
      </c>
      <c r="J150" s="316">
        <f t="shared" si="21"/>
        <v>-9288.20269</v>
      </c>
    </row>
    <row r="151" spans="1:10" ht="24" customHeight="1" thickBot="1">
      <c r="A151" s="350" t="s">
        <v>102</v>
      </c>
      <c r="B151" s="342" t="s">
        <v>233</v>
      </c>
      <c r="C151" s="281">
        <v>10386.9</v>
      </c>
      <c r="D151" s="422"/>
      <c r="E151" s="461">
        <v>10595.7</v>
      </c>
      <c r="F151" s="281">
        <v>1445.933</v>
      </c>
      <c r="G151" s="321"/>
      <c r="H151" s="272">
        <v>2270</v>
      </c>
      <c r="I151" s="315">
        <f>F151/E151*100</f>
        <v>13.646413167605726</v>
      </c>
      <c r="J151" s="316">
        <f t="shared" si="21"/>
        <v>-9149.767</v>
      </c>
    </row>
    <row r="152" spans="1:10" ht="25.5" customHeight="1" thickBot="1">
      <c r="A152" s="350" t="s">
        <v>102</v>
      </c>
      <c r="B152" s="342" t="s">
        <v>219</v>
      </c>
      <c r="C152" s="281"/>
      <c r="D152" s="422"/>
      <c r="E152" s="461"/>
      <c r="F152" s="281"/>
      <c r="G152" s="321"/>
      <c r="H152" s="281"/>
      <c r="I152" s="315"/>
      <c r="J152" s="316">
        <f t="shared" si="21"/>
        <v>0</v>
      </c>
    </row>
    <row r="153" spans="1:10" ht="11.25" customHeight="1" thickBot="1">
      <c r="A153" s="350" t="s">
        <v>102</v>
      </c>
      <c r="B153" s="351" t="s">
        <v>211</v>
      </c>
      <c r="C153" s="281"/>
      <c r="D153" s="405"/>
      <c r="E153" s="457"/>
      <c r="F153" s="281"/>
      <c r="G153" s="328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44" t="s">
        <v>218</v>
      </c>
      <c r="C154" s="281">
        <v>82.4953</v>
      </c>
      <c r="D154" s="411">
        <v>147.4</v>
      </c>
      <c r="E154" s="377">
        <v>147.4</v>
      </c>
      <c r="F154" s="281">
        <v>8.96431</v>
      </c>
      <c r="G154" s="328"/>
      <c r="H154" s="272">
        <v>27.26325</v>
      </c>
      <c r="I154" s="315">
        <f>F154/E154*100</f>
        <v>6.0816214382632285</v>
      </c>
      <c r="J154" s="316">
        <f t="shared" si="21"/>
        <v>-138.43569</v>
      </c>
    </row>
    <row r="155" spans="1:10" ht="11.25" customHeight="1" thickBot="1">
      <c r="A155" s="350" t="s">
        <v>102</v>
      </c>
      <c r="B155" s="397" t="s">
        <v>255</v>
      </c>
      <c r="C155" s="281">
        <v>1169</v>
      </c>
      <c r="D155" s="411"/>
      <c r="E155" s="377"/>
      <c r="F155" s="281"/>
      <c r="G155" s="328"/>
      <c r="H155" s="281"/>
      <c r="I155" s="315"/>
      <c r="J155" s="316">
        <f t="shared" si="21"/>
        <v>0</v>
      </c>
    </row>
    <row r="156" spans="1:10" ht="11.25" customHeight="1" thickBot="1">
      <c r="A156" s="438" t="s">
        <v>137</v>
      </c>
      <c r="B156" s="450" t="s">
        <v>132</v>
      </c>
      <c r="C156" s="449">
        <v>3000</v>
      </c>
      <c r="D156" s="439"/>
      <c r="E156" s="466">
        <v>160</v>
      </c>
      <c r="F156" s="319">
        <v>180.25445</v>
      </c>
      <c r="G156" s="328"/>
      <c r="H156" s="319"/>
      <c r="I156" s="315">
        <f>F156/E156*100</f>
        <v>112.65903124999998</v>
      </c>
      <c r="J156" s="316">
        <f t="shared" si="21"/>
        <v>20.25444999999999</v>
      </c>
    </row>
    <row r="157" spans="1:10" ht="11.25" customHeight="1" thickBot="1">
      <c r="A157" s="438" t="s">
        <v>128</v>
      </c>
      <c r="B157" s="440" t="s">
        <v>70</v>
      </c>
      <c r="C157" s="289">
        <f>C158</f>
        <v>3.6</v>
      </c>
      <c r="D157" s="439"/>
      <c r="E157" s="466"/>
      <c r="F157" s="289"/>
      <c r="G157" s="441"/>
      <c r="H157" s="289"/>
      <c r="I157" s="315"/>
      <c r="J157" s="316">
        <f t="shared" si="21"/>
        <v>0</v>
      </c>
    </row>
    <row r="158" spans="1:10" ht="11.25" customHeight="1" thickBot="1">
      <c r="A158" s="343" t="s">
        <v>158</v>
      </c>
      <c r="B158" s="348" t="s">
        <v>197</v>
      </c>
      <c r="C158" s="280">
        <v>3.6</v>
      </c>
      <c r="D158" s="274"/>
      <c r="E158" s="283"/>
      <c r="F158" s="280"/>
      <c r="G158" s="326"/>
      <c r="H158" s="280"/>
      <c r="I158" s="315"/>
      <c r="J158" s="316">
        <f t="shared" si="21"/>
        <v>0</v>
      </c>
    </row>
    <row r="159" spans="1:10" ht="11.25" customHeight="1" thickBot="1">
      <c r="A159" s="438" t="s">
        <v>129</v>
      </c>
      <c r="B159" s="440" t="s">
        <v>71</v>
      </c>
      <c r="C159" s="289">
        <v>-1269.89709</v>
      </c>
      <c r="D159" s="279"/>
      <c r="E159" s="289"/>
      <c r="F159" s="289">
        <v>-12</v>
      </c>
      <c r="G159" s="441"/>
      <c r="H159" s="279">
        <v>-1266.29709</v>
      </c>
      <c r="I159" s="315"/>
      <c r="J159" s="316">
        <f t="shared" si="21"/>
        <v>-12</v>
      </c>
    </row>
    <row r="160" spans="1:10" ht="11.25" customHeight="1" thickBot="1">
      <c r="A160" s="401"/>
      <c r="B160" s="314" t="s">
        <v>103</v>
      </c>
      <c r="C160" s="288">
        <f>C85+C8</f>
        <v>503073.24776999996</v>
      </c>
      <c r="D160" s="278">
        <f>D85+D8</f>
        <v>364304.40691</v>
      </c>
      <c r="E160" s="288">
        <f>E85+E8</f>
        <v>411168.15919000003</v>
      </c>
      <c r="F160" s="288">
        <f>F85+F8</f>
        <v>58894.694890000006</v>
      </c>
      <c r="G160" s="278">
        <f>G85+G8</f>
        <v>0</v>
      </c>
      <c r="H160" s="288">
        <f>H8+H85</f>
        <v>60166.18296</v>
      </c>
      <c r="I160" s="315">
        <f>F160/E160*100</f>
        <v>14.323748951286102</v>
      </c>
      <c r="J160" s="316">
        <f t="shared" si="21"/>
        <v>-352273.46430000005</v>
      </c>
    </row>
    <row r="161" spans="1:10" ht="11.25" customHeight="1">
      <c r="A161" s="1"/>
      <c r="B161" s="296"/>
      <c r="D161" s="296"/>
      <c r="E161" s="467"/>
      <c r="G161" s="442"/>
      <c r="H161" s="443"/>
      <c r="I161" s="5"/>
      <c r="J161" s="444"/>
    </row>
    <row r="162" spans="1:9" ht="11.25" customHeight="1">
      <c r="A162" s="2" t="s">
        <v>239</v>
      </c>
      <c r="B162" s="2"/>
      <c r="C162" s="222"/>
      <c r="D162" s="6"/>
      <c r="E162" s="244"/>
      <c r="F162" s="222"/>
      <c r="G162" s="5"/>
      <c r="H162" s="222"/>
      <c r="I162" s="2"/>
    </row>
    <row r="163" spans="1:9" ht="11.25" customHeight="1">
      <c r="A163" s="2" t="s">
        <v>206</v>
      </c>
      <c r="B163" s="4"/>
      <c r="C163" s="222"/>
      <c r="D163" s="4"/>
      <c r="E163" s="245"/>
      <c r="F163" s="222" t="s">
        <v>240</v>
      </c>
      <c r="G163" s="164"/>
      <c r="H163" s="445"/>
      <c r="I163" s="2"/>
    </row>
    <row r="164" spans="1:9" ht="11.25" customHeight="1">
      <c r="A164" s="2"/>
      <c r="B164" s="4"/>
      <c r="C164" s="222"/>
      <c r="D164" s="4"/>
      <c r="E164" s="245"/>
      <c r="F164" s="222"/>
      <c r="G164" s="164"/>
      <c r="H164" s="445"/>
      <c r="I164" s="2"/>
    </row>
    <row r="165" spans="1:8" ht="11.25" customHeight="1">
      <c r="A165" s="163" t="s">
        <v>207</v>
      </c>
      <c r="B165" s="2"/>
      <c r="C165" s="223"/>
      <c r="D165" s="2"/>
      <c r="E165" s="246"/>
      <c r="F165" s="223"/>
      <c r="G165" s="3"/>
      <c r="H165" s="223"/>
    </row>
    <row r="166" spans="1:8" ht="11.25" customHeight="1">
      <c r="A166" s="163" t="s">
        <v>208</v>
      </c>
      <c r="C166" s="223"/>
      <c r="D166" s="2"/>
      <c r="E166" s="246"/>
      <c r="F166" s="223"/>
      <c r="G166" s="3"/>
      <c r="H166" s="446"/>
    </row>
    <row r="167" spans="1:7" ht="11.25" customHeight="1">
      <c r="A167" s="1"/>
      <c r="G167" s="291"/>
    </row>
    <row r="168" ht="11.25" customHeight="1">
      <c r="A168" s="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284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3" t="s">
        <v>108</v>
      </c>
      <c r="J5" s="494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285</v>
      </c>
      <c r="G6" s="307" t="s">
        <v>220</v>
      </c>
      <c r="H6" s="306" t="s">
        <v>285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13787.086279999998</v>
      </c>
      <c r="G8" s="278">
        <f>G9+G20+G28+G46+G55+G81+G36+G54+G53+G14</f>
        <v>0</v>
      </c>
      <c r="H8" s="288">
        <f>H9+H20+H28+H46+H55+H81+H36+H54+H53+H14+H34</f>
        <v>15646.177930000002</v>
      </c>
      <c r="I8" s="315">
        <f>F8/E8*100</f>
        <v>23.294565396814882</v>
      </c>
      <c r="J8" s="316">
        <f>F8-E8</f>
        <v>-45398.762630000005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8698.67279</v>
      </c>
      <c r="G9" s="321">
        <f t="shared" si="0"/>
        <v>0</v>
      </c>
      <c r="H9" s="319">
        <f t="shared" si="0"/>
        <v>7402.46228</v>
      </c>
      <c r="I9" s="315">
        <f aca="true" t="shared" si="1" ref="I9:I68">F9/E9*100</f>
        <v>21.82415773495911</v>
      </c>
      <c r="J9" s="316">
        <f>F9-E9</f>
        <v>-31159.32721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8698.67279</v>
      </c>
      <c r="G10" s="273">
        <f t="shared" si="2"/>
        <v>0</v>
      </c>
      <c r="H10" s="282">
        <f t="shared" si="2"/>
        <v>7402.46228</v>
      </c>
      <c r="I10" s="315">
        <f t="shared" si="1"/>
        <v>21.82415773495911</v>
      </c>
      <c r="J10" s="316">
        <f aca="true" t="shared" si="3" ref="J10:J73">F10-E10</f>
        <v>-31159.32721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8646.02493</v>
      </c>
      <c r="G11" s="326"/>
      <c r="H11" s="271">
        <v>7220.80022</v>
      </c>
      <c r="I11" s="315">
        <f t="shared" si="1"/>
        <v>21.949629553468743</v>
      </c>
      <c r="J11" s="316">
        <f t="shared" si="3"/>
        <v>-30744.275070000003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-6.23359</v>
      </c>
      <c r="G12" s="328"/>
      <c r="H12" s="272">
        <v>25.4236</v>
      </c>
      <c r="I12" s="315">
        <f t="shared" si="1"/>
        <v>-4.862394695787832</v>
      </c>
      <c r="J12" s="316">
        <f t="shared" si="3"/>
        <v>-134.43358999999998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58.88145</v>
      </c>
      <c r="G13" s="326"/>
      <c r="H13" s="271">
        <v>156.23846</v>
      </c>
      <c r="I13" s="315">
        <f t="shared" si="1"/>
        <v>17.34357879234168</v>
      </c>
      <c r="J13" s="316">
        <f t="shared" si="3"/>
        <v>-280.61855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6.231129999999999</v>
      </c>
      <c r="G14" s="278">
        <f t="shared" si="4"/>
        <v>0</v>
      </c>
      <c r="H14" s="288">
        <f t="shared" si="4"/>
        <v>6.154990000000001</v>
      </c>
      <c r="I14" s="315">
        <f t="shared" si="1"/>
        <v>25.063965880573154</v>
      </c>
      <c r="J14" s="316">
        <f t="shared" si="3"/>
        <v>-18.62978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6.231129999999999</v>
      </c>
      <c r="G15" s="272">
        <f t="shared" si="5"/>
        <v>0</v>
      </c>
      <c r="H15" s="281">
        <f t="shared" si="5"/>
        <v>6.154990000000001</v>
      </c>
      <c r="I15" s="315">
        <f t="shared" si="1"/>
        <v>25.063965880573154</v>
      </c>
      <c r="J15" s="316">
        <f t="shared" si="3"/>
        <v>-18.62978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2.16746</v>
      </c>
      <c r="G16" s="328"/>
      <c r="H16" s="272">
        <v>2.0809</v>
      </c>
      <c r="I16" s="315">
        <f t="shared" si="1"/>
        <v>24.570754877399022</v>
      </c>
      <c r="J16" s="316">
        <f t="shared" si="3"/>
        <v>-6.653840000000001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0.03785</v>
      </c>
      <c r="G17" s="328"/>
      <c r="H17" s="272">
        <v>0.04664</v>
      </c>
      <c r="I17" s="315">
        <f t="shared" si="1"/>
        <v>28.244160883516155</v>
      </c>
      <c r="J17" s="316">
        <f t="shared" si="3"/>
        <v>-0.09616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4.41552</v>
      </c>
      <c r="G18" s="328"/>
      <c r="H18" s="272">
        <v>4.16313</v>
      </c>
      <c r="I18" s="315">
        <f t="shared" si="1"/>
        <v>22.93366795751824</v>
      </c>
      <c r="J18" s="316">
        <f t="shared" si="3"/>
        <v>-14.83792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-0.3897</v>
      </c>
      <c r="G19" s="337"/>
      <c r="H19" s="273">
        <v>-0.13568</v>
      </c>
      <c r="I19" s="315">
        <f t="shared" si="1"/>
        <v>11.640341234945515</v>
      </c>
      <c r="J19" s="316">
        <f t="shared" si="3"/>
        <v>2.95814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2579.5104199999996</v>
      </c>
      <c r="G20" s="340">
        <f t="shared" si="6"/>
        <v>0</v>
      </c>
      <c r="H20" s="288">
        <f t="shared" si="6"/>
        <v>2484.7178400000003</v>
      </c>
      <c r="I20" s="315">
        <f t="shared" si="1"/>
        <v>33.347818082860485</v>
      </c>
      <c r="J20" s="316">
        <f t="shared" si="3"/>
        <v>-5155.659580000001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873.5503699999999</v>
      </c>
      <c r="G21" s="272">
        <f t="shared" si="7"/>
        <v>0</v>
      </c>
      <c r="H21" s="281">
        <f t="shared" si="7"/>
        <v>876.50317</v>
      </c>
      <c r="I21" s="315">
        <f t="shared" si="1"/>
        <v>28.17268262005353</v>
      </c>
      <c r="J21" s="316">
        <f t="shared" si="3"/>
        <v>-2227.1496300000003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189.96196</v>
      </c>
      <c r="G22" s="346"/>
      <c r="H22" s="271">
        <v>448.47906</v>
      </c>
      <c r="I22" s="315">
        <f t="shared" si="1"/>
        <v>20.774492563429572</v>
      </c>
      <c r="J22" s="316">
        <f t="shared" si="3"/>
        <v>-724.43804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683.58841</v>
      </c>
      <c r="H23" s="273">
        <v>428.02411</v>
      </c>
      <c r="I23" s="315">
        <f t="shared" si="1"/>
        <v>31.266908018112787</v>
      </c>
      <c r="J23" s="316">
        <f t="shared" si="3"/>
        <v>-1502.7115900000003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763.27913</v>
      </c>
      <c r="G25" s="328"/>
      <c r="H25" s="272">
        <v>883.48055</v>
      </c>
      <c r="I25" s="315">
        <f t="shared" si="1"/>
        <v>21.50342520361621</v>
      </c>
      <c r="J25" s="316">
        <f t="shared" si="3"/>
        <v>-2786.2908700000003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739.98092</v>
      </c>
      <c r="G26" s="328"/>
      <c r="H26" s="271">
        <v>508.31112</v>
      </c>
      <c r="I26" s="315">
        <f t="shared" si="1"/>
        <v>112.87079316656497</v>
      </c>
      <c r="J26" s="316">
        <f t="shared" si="3"/>
        <v>84.38091999999995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202.7</v>
      </c>
      <c r="G27" s="337"/>
      <c r="H27" s="274">
        <v>216.423</v>
      </c>
      <c r="I27" s="315">
        <f t="shared" si="1"/>
        <v>47.216398788725826</v>
      </c>
      <c r="J27" s="316">
        <f t="shared" si="3"/>
        <v>-226.60000000000002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326.70293</v>
      </c>
      <c r="G28" s="340">
        <f t="shared" si="8"/>
        <v>0</v>
      </c>
      <c r="H28" s="288">
        <f t="shared" si="8"/>
        <v>260.60321</v>
      </c>
      <c r="I28" s="315">
        <f t="shared" si="1"/>
        <v>24.759919604875545</v>
      </c>
      <c r="J28" s="316">
        <f t="shared" si="3"/>
        <v>-992.78007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326.70293</v>
      </c>
      <c r="G30" s="1">
        <f t="shared" si="9"/>
        <v>0</v>
      </c>
      <c r="H30" s="286">
        <f t="shared" si="9"/>
        <v>260.60321</v>
      </c>
      <c r="I30" s="315">
        <f t="shared" si="1"/>
        <v>24.759919604875545</v>
      </c>
      <c r="J30" s="316">
        <f t="shared" si="3"/>
        <v>-992.78007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326.70293</v>
      </c>
      <c r="G31" s="337"/>
      <c r="H31" s="274">
        <v>260.60321</v>
      </c>
      <c r="I31" s="315">
        <f t="shared" si="1"/>
        <v>24.759919604875545</v>
      </c>
      <c r="J31" s="316">
        <f t="shared" si="3"/>
        <v>-992.78007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487.69606</v>
      </c>
      <c r="G36" s="367">
        <f t="shared" si="10"/>
        <v>0</v>
      </c>
      <c r="H36" s="365">
        <f t="shared" si="10"/>
        <v>388.76648</v>
      </c>
      <c r="I36" s="315">
        <f t="shared" si="1"/>
        <v>7.4334449807074865</v>
      </c>
      <c r="J36" s="316">
        <f t="shared" si="3"/>
        <v>-6073.13894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451.99132</v>
      </c>
      <c r="G38" s="337"/>
      <c r="H38" s="272">
        <v>353.23161</v>
      </c>
      <c r="I38" s="315"/>
      <c r="J38" s="316">
        <f t="shared" si="3"/>
        <v>-5356.00868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35.70474</v>
      </c>
      <c r="G43" s="380">
        <f t="shared" si="12"/>
        <v>0</v>
      </c>
      <c r="H43" s="281">
        <f t="shared" si="12"/>
        <v>35.53487</v>
      </c>
      <c r="I43" s="315">
        <f t="shared" si="1"/>
        <v>13.281284058995297</v>
      </c>
      <c r="J43" s="316">
        <f t="shared" si="3"/>
        <v>-233.13025999999996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35.70474</v>
      </c>
      <c r="G45" s="378"/>
      <c r="H45" s="273">
        <v>35.53487</v>
      </c>
      <c r="I45" s="315">
        <f t="shared" si="1"/>
        <v>13.281284058995297</v>
      </c>
      <c r="J45" s="316">
        <f t="shared" si="3"/>
        <v>-233.13025999999996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1171.68206</v>
      </c>
      <c r="G46" s="386"/>
      <c r="H46" s="288">
        <f>H47+H48+H50+H49+H52+H51</f>
        <v>3747.1777399999996</v>
      </c>
      <c r="I46" s="315">
        <f t="shared" si="1"/>
        <v>62.942898737577224</v>
      </c>
      <c r="J46" s="316">
        <f t="shared" si="3"/>
        <v>-689.8179399999999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1.84768</v>
      </c>
      <c r="G48" s="388"/>
      <c r="H48" s="271">
        <v>6.30832</v>
      </c>
      <c r="I48" s="315">
        <f t="shared" si="1"/>
        <v>227.54679802955664</v>
      </c>
      <c r="J48" s="316">
        <f t="shared" si="3"/>
        <v>1.03568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89.34415</v>
      </c>
      <c r="G50" s="388"/>
      <c r="H50" s="271">
        <v>36.75483</v>
      </c>
      <c r="I50" s="315">
        <f t="shared" si="1"/>
        <v>117.03758285519663</v>
      </c>
      <c r="J50" s="316">
        <f t="shared" si="3"/>
        <v>13.006150000000005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352.3887</v>
      </c>
      <c r="G54" s="394"/>
      <c r="H54" s="275">
        <v>711.22249</v>
      </c>
      <c r="I54" s="315">
        <f t="shared" si="1"/>
        <v>35.23887</v>
      </c>
      <c r="J54" s="316">
        <f t="shared" si="3"/>
        <v>-647.6113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231.59912</v>
      </c>
      <c r="G55" s="275">
        <f>G58+G60+G62+G64+G65+G67+G68+G69+G71+G73+G56+G76+G77+G78</f>
        <v>0</v>
      </c>
      <c r="H55" s="284">
        <f>H58+H60+H62+H64+H65+H67+H68+H69+H71+H73+H56+H76+H77+H78+H70</f>
        <v>189.86115</v>
      </c>
      <c r="I55" s="315">
        <f t="shared" si="1"/>
        <v>28.03863438256658</v>
      </c>
      <c r="J55" s="316">
        <f t="shared" si="3"/>
        <v>-594.4008800000001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16.20877</v>
      </c>
      <c r="G56" s="328"/>
      <c r="H56" s="272">
        <v>6.55</v>
      </c>
      <c r="I56" s="315">
        <f t="shared" si="1"/>
        <v>53.84973421926911</v>
      </c>
      <c r="J56" s="316">
        <f t="shared" si="3"/>
        <v>-13.89123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0.35</v>
      </c>
      <c r="G58" s="337"/>
      <c r="H58" s="282"/>
      <c r="I58" s="315"/>
      <c r="J58" s="316">
        <f t="shared" si="3"/>
        <v>0.35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6</v>
      </c>
      <c r="G60" s="337"/>
      <c r="H60" s="272">
        <v>12</v>
      </c>
      <c r="I60" s="315">
        <f t="shared" si="1"/>
        <v>17.647058823529413</v>
      </c>
      <c r="J60" s="316">
        <f t="shared" si="3"/>
        <v>-28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13</v>
      </c>
      <c r="G67" s="328"/>
      <c r="H67" s="272">
        <v>40</v>
      </c>
      <c r="I67" s="315">
        <f t="shared" si="1"/>
        <v>13.684210526315791</v>
      </c>
      <c r="J67" s="316">
        <f t="shared" si="3"/>
        <v>-82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29.93982</v>
      </c>
      <c r="G68" s="328"/>
      <c r="H68" s="271">
        <v>8</v>
      </c>
      <c r="I68" s="315">
        <f t="shared" si="1"/>
        <v>141.89488151658767</v>
      </c>
      <c r="J68" s="316">
        <f t="shared" si="3"/>
        <v>8.83982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/>
      <c r="I74" s="315"/>
      <c r="J74" s="316">
        <f aca="true" t="shared" si="14" ref="J74:J138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8</v>
      </c>
      <c r="G77" s="326"/>
      <c r="H77" s="280"/>
      <c r="I77" s="315">
        <f t="shared" si="15"/>
        <v>53.333333333333336</v>
      </c>
      <c r="J77" s="316">
        <f t="shared" si="14"/>
        <v>-7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158.10053</v>
      </c>
      <c r="G78" s="400">
        <f t="shared" si="16"/>
        <v>0</v>
      </c>
      <c r="H78" s="280">
        <f t="shared" si="16"/>
        <v>123.31115</v>
      </c>
      <c r="I78" s="315">
        <f t="shared" si="15"/>
        <v>35.34552425665101</v>
      </c>
      <c r="J78" s="316">
        <f t="shared" si="14"/>
        <v>-289.19947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158.10053</v>
      </c>
      <c r="G80" s="337"/>
      <c r="H80" s="274">
        <v>123.31115</v>
      </c>
      <c r="I80" s="315">
        <f t="shared" si="15"/>
        <v>35.34552425665101</v>
      </c>
      <c r="J80" s="316">
        <f t="shared" si="14"/>
        <v>-289.19947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-67.39693</v>
      </c>
      <c r="G81" s="386">
        <f t="shared" si="17"/>
        <v>0</v>
      </c>
      <c r="H81" s="284">
        <f t="shared" si="17"/>
        <v>455.21175</v>
      </c>
      <c r="I81" s="315"/>
      <c r="J81" s="316">
        <f t="shared" si="14"/>
        <v>-67.39693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-67.39693</v>
      </c>
      <c r="G82" s="328"/>
      <c r="H82" s="272">
        <v>-2.00179</v>
      </c>
      <c r="I82" s="315"/>
      <c r="J82" s="316">
        <f t="shared" si="14"/>
        <v>-67.39693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354273.91028000007</v>
      </c>
      <c r="F85" s="288">
        <f>F86+F157+F158+F160</f>
        <v>89170.47383999999</v>
      </c>
      <c r="G85" s="288">
        <f>G86+G160+G158+G157</f>
        <v>0</v>
      </c>
      <c r="H85" s="288">
        <f>H86+H160+H158+H157+H159</f>
        <v>78335.80592000001</v>
      </c>
      <c r="I85" s="315">
        <f t="shared" si="15"/>
        <v>25.169923963501628</v>
      </c>
      <c r="J85" s="316">
        <f t="shared" si="14"/>
        <v>-265103.4364400001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354092.91028000007</v>
      </c>
      <c r="F86" s="365">
        <f t="shared" si="18"/>
        <v>89002.21939</v>
      </c>
      <c r="G86" s="365">
        <f t="shared" si="18"/>
        <v>0</v>
      </c>
      <c r="H86" s="365">
        <f t="shared" si="18"/>
        <v>79602.10301</v>
      </c>
      <c r="I86" s="315">
        <f t="shared" si="15"/>
        <v>25.13527292021216</v>
      </c>
      <c r="J86" s="316">
        <f t="shared" si="14"/>
        <v>-265090.6908900001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37192</v>
      </c>
      <c r="G87" s="404">
        <f t="shared" si="19"/>
        <v>0</v>
      </c>
      <c r="H87" s="288">
        <f t="shared" si="19"/>
        <v>25627</v>
      </c>
      <c r="I87" s="315">
        <f t="shared" si="15"/>
        <v>34.19388055310385</v>
      </c>
      <c r="J87" s="316">
        <f t="shared" si="14"/>
        <v>-71576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37192</v>
      </c>
      <c r="H88" s="272">
        <v>25627</v>
      </c>
      <c r="I88" s="315">
        <f t="shared" si="15"/>
        <v>34.19388055310385</v>
      </c>
      <c r="J88" s="316">
        <f t="shared" si="14"/>
        <v>-71576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718.6804099999999</v>
      </c>
      <c r="G90" s="404">
        <f>G92+G94+G98+G95+G97</f>
        <v>0</v>
      </c>
      <c r="H90" s="288">
        <f>H92+H94+H98+H95+H97+H91+H93</f>
        <v>684.6</v>
      </c>
      <c r="I90" s="315">
        <f t="shared" si="15"/>
        <v>1.8890967468904099</v>
      </c>
      <c r="J90" s="316">
        <f t="shared" si="14"/>
        <v>-37324.91959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/>
      <c r="G94" s="380"/>
      <c r="H94" s="281"/>
      <c r="I94" s="315">
        <f t="shared" si="15"/>
        <v>0</v>
      </c>
      <c r="J94" s="316">
        <f t="shared" si="14"/>
        <v>-6341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718.6804099999999</v>
      </c>
      <c r="G98" s="404">
        <f>G100+G101+G104+G99+G103+G102+G105</f>
        <v>0</v>
      </c>
      <c r="H98" s="288">
        <f>H100+H101+H104+H99+H103+H102+H105+H106+H109</f>
        <v>684.6</v>
      </c>
      <c r="I98" s="315">
        <f t="shared" si="15"/>
        <v>2.8484588494084537</v>
      </c>
      <c r="J98" s="316">
        <f t="shared" si="14"/>
        <v>-24511.81959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18.2</v>
      </c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49.88041</v>
      </c>
      <c r="G104" s="349"/>
      <c r="H104" s="360"/>
      <c r="I104" s="315">
        <f t="shared" si="15"/>
        <v>19.952164</v>
      </c>
      <c r="J104" s="316">
        <f t="shared" si="14"/>
        <v>-200.11959000000002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668.8</v>
      </c>
      <c r="G105" s="419"/>
      <c r="H105" s="451">
        <v>666.4</v>
      </c>
      <c r="I105" s="315">
        <f t="shared" si="15"/>
        <v>29.4120233959277</v>
      </c>
      <c r="J105" s="316">
        <f t="shared" si="14"/>
        <v>-1605.1000000000001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</f>
        <v>43875.25412</v>
      </c>
      <c r="G110" s="421">
        <f>G115+G111+G113+G114+G134+G136+G133</f>
        <v>0</v>
      </c>
      <c r="H110" s="365">
        <f>H115+H111+H113+H114+H134+H136+H133+H130</f>
        <v>44951.17472</v>
      </c>
      <c r="I110" s="315">
        <f t="shared" si="15"/>
        <v>24.966614137025086</v>
      </c>
      <c r="J110" s="316">
        <f t="shared" si="14"/>
        <v>-131860.44588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116.248</v>
      </c>
      <c r="H111" s="273">
        <v>268.65</v>
      </c>
      <c r="I111" s="315">
        <f t="shared" si="15"/>
        <v>22.01666666666667</v>
      </c>
      <c r="J111" s="316">
        <f t="shared" si="14"/>
        <v>-411.752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312.03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130.77222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29338.61612</v>
      </c>
      <c r="G115" s="404">
        <f>G118+G119+G124+G127+G126+G117+G116+G125+G120+G128+G129</f>
        <v>0</v>
      </c>
      <c r="H115" s="288">
        <f>H118+H119+H124+H127+H126+H117+H116+H125+H120+H128+H129</f>
        <v>29487.7637</v>
      </c>
      <c r="I115" s="315">
        <f t="shared" si="15"/>
        <v>24.795236216612746</v>
      </c>
      <c r="J115" s="316">
        <f t="shared" si="14"/>
        <v>-88984.98388000001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1007.3256</v>
      </c>
      <c r="G118" s="328"/>
      <c r="H118" s="272">
        <v>1495.7011</v>
      </c>
      <c r="I118" s="315">
        <f t="shared" si="15"/>
        <v>18.501370164934063</v>
      </c>
      <c r="J118" s="316">
        <f t="shared" si="14"/>
        <v>-4437.2744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23174</v>
      </c>
      <c r="G119" s="423"/>
      <c r="H119" s="271">
        <v>23849</v>
      </c>
      <c r="I119" s="315">
        <f t="shared" si="15"/>
        <v>24.999892120945365</v>
      </c>
      <c r="J119" s="316">
        <f t="shared" si="14"/>
        <v>-69522.4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4199</v>
      </c>
      <c r="G120" s="423"/>
      <c r="H120" s="271">
        <v>3247</v>
      </c>
      <c r="I120" s="315">
        <f t="shared" si="15"/>
        <v>26.824500434404865</v>
      </c>
      <c r="J120" s="316">
        <f t="shared" si="14"/>
        <v>-11454.6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274.43392</v>
      </c>
      <c r="G121" s="423"/>
      <c r="H121" s="280"/>
      <c r="I121" s="315">
        <f t="shared" si="15"/>
        <v>23.125804331339005</v>
      </c>
      <c r="J121" s="316">
        <f t="shared" si="14"/>
        <v>-912.2660800000001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2.375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72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35.8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81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/>
      <c r="G131" s="349"/>
      <c r="H131" s="283"/>
      <c r="I131" s="315">
        <f t="shared" si="15"/>
        <v>0</v>
      </c>
      <c r="J131" s="316">
        <f t="shared" si="14"/>
        <v>-3704.2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/>
      <c r="G133" s="349"/>
      <c r="H133" s="283"/>
      <c r="I133" s="315">
        <f t="shared" si="15"/>
        <v>0</v>
      </c>
      <c r="J133" s="316">
        <f t="shared" si="14"/>
        <v>-1235.2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2990.1</v>
      </c>
      <c r="G134" s="349"/>
      <c r="H134" s="274">
        <v>2825.8828</v>
      </c>
      <c r="I134" s="315">
        <f t="shared" si="15"/>
        <v>78.85908695308174</v>
      </c>
      <c r="J134" s="316">
        <f t="shared" si="14"/>
        <v>-801.5999999999999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314" t="s">
        <v>96</v>
      </c>
      <c r="C136" s="288">
        <f aca="true" t="shared" si="20" ref="C136:H136">C138+C137</f>
        <v>45770.897</v>
      </c>
      <c r="D136" s="278">
        <f t="shared" si="20"/>
        <v>31637</v>
      </c>
      <c r="E136" s="288">
        <f t="shared" si="20"/>
        <v>44393.5</v>
      </c>
      <c r="F136" s="288">
        <f t="shared" si="20"/>
        <v>10937.39</v>
      </c>
      <c r="G136" s="404">
        <f t="shared" si="20"/>
        <v>0</v>
      </c>
      <c r="H136" s="288">
        <f t="shared" si="20"/>
        <v>11541.076000000001</v>
      </c>
      <c r="I136" s="315">
        <f t="shared" si="15"/>
        <v>24.637368083165327</v>
      </c>
      <c r="J136" s="316">
        <f t="shared" si="14"/>
        <v>-33456.11</v>
      </c>
    </row>
    <row r="137" spans="1:10" ht="11.25" customHeight="1" thickBot="1">
      <c r="A137" s="406" t="s">
        <v>97</v>
      </c>
      <c r="B137" s="429" t="s">
        <v>232</v>
      </c>
      <c r="C137" s="287">
        <v>11993.897</v>
      </c>
      <c r="D137" s="277"/>
      <c r="E137" s="287">
        <v>12756.5</v>
      </c>
      <c r="F137" s="287">
        <v>3036.39</v>
      </c>
      <c r="G137" s="430"/>
      <c r="H137" s="277">
        <v>3105.076</v>
      </c>
      <c r="I137" s="315">
        <f t="shared" si="15"/>
        <v>23.802688825304745</v>
      </c>
      <c r="J137" s="316">
        <f t="shared" si="14"/>
        <v>-9720.11</v>
      </c>
    </row>
    <row r="138" spans="1:10" ht="11.25" customHeight="1" thickBot="1">
      <c r="A138" s="431" t="s">
        <v>97</v>
      </c>
      <c r="B138" s="432" t="s">
        <v>98</v>
      </c>
      <c r="C138" s="282">
        <v>33777</v>
      </c>
      <c r="D138" s="273">
        <v>31637</v>
      </c>
      <c r="E138" s="282">
        <v>31637</v>
      </c>
      <c r="F138" s="282">
        <v>7901</v>
      </c>
      <c r="H138" s="273">
        <v>8436</v>
      </c>
      <c r="I138" s="315">
        <f t="shared" si="15"/>
        <v>24.9739229383317</v>
      </c>
      <c r="J138" s="316">
        <f t="shared" si="14"/>
        <v>-23736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</f>
        <v>31545.610280000004</v>
      </c>
      <c r="F139" s="288">
        <f>F150+F151+F141+F145+F143+F142+F144+F148+F149+F146+F147</f>
        <v>7216.28486</v>
      </c>
      <c r="G139" s="404">
        <f>G150+G151+G141+G145+G143+G142+G144+G148+G149</f>
        <v>0</v>
      </c>
      <c r="H139" s="288">
        <f>H140+H144+H146+H150+H151+H145+H148+H149</f>
        <v>8339.32829</v>
      </c>
      <c r="I139" s="315">
        <f t="shared" si="15"/>
        <v>22.875718034769303</v>
      </c>
      <c r="J139" s="316">
        <f aca="true" t="shared" si="21" ref="J139:J161">F139-E139</f>
        <v>-24329.325420000005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/>
      <c r="F146" s="280"/>
      <c r="G146" s="326"/>
      <c r="H146" s="280"/>
      <c r="I146" s="315"/>
      <c r="J146" s="316">
        <f t="shared" si="21"/>
        <v>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/>
      <c r="F147" s="283"/>
      <c r="G147" s="349"/>
      <c r="H147" s="283"/>
      <c r="I147" s="315"/>
      <c r="J147" s="316">
        <f t="shared" si="21"/>
        <v>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3952.163</v>
      </c>
      <c r="G150" s="357"/>
      <c r="H150" s="278">
        <v>4036.32829</v>
      </c>
      <c r="I150" s="315">
        <f>F150/E150*100</f>
        <v>20.45282584987814</v>
      </c>
      <c r="J150" s="316">
        <f t="shared" si="21"/>
        <v>-15371.147280000001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3264.12186</v>
      </c>
      <c r="G151" s="437"/>
      <c r="H151" s="284">
        <f>H154+H152+H155+H153</f>
        <v>4303</v>
      </c>
      <c r="I151" s="315">
        <f>F151/E151*100</f>
        <v>30.383426199141777</v>
      </c>
      <c r="J151" s="316">
        <f t="shared" si="21"/>
        <v>-7478.97814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3252.775</v>
      </c>
      <c r="G152" s="321"/>
      <c r="H152" s="272">
        <v>4270</v>
      </c>
      <c r="I152" s="315">
        <f>F152/E152*100</f>
        <v>30.69900997574488</v>
      </c>
      <c r="J152" s="316">
        <f t="shared" si="21"/>
        <v>-7342.925000000001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11.34686</v>
      </c>
      <c r="G155" s="328"/>
      <c r="H155" s="272">
        <v>33</v>
      </c>
      <c r="I155" s="315">
        <f>F155/E155*100</f>
        <v>7.698005427408412</v>
      </c>
      <c r="J155" s="316">
        <f t="shared" si="21"/>
        <v>-136.05314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181</v>
      </c>
      <c r="F157" s="319">
        <v>180.25445</v>
      </c>
      <c r="G157" s="328"/>
      <c r="H157" s="319"/>
      <c r="I157" s="315">
        <f>F157/E157*100</f>
        <v>99.58809392265194</v>
      </c>
      <c r="J157" s="316">
        <f t="shared" si="21"/>
        <v>-0.7455500000000086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413459.75919000007</v>
      </c>
      <c r="F161" s="288">
        <f>F85+F8</f>
        <v>102957.56012</v>
      </c>
      <c r="G161" s="278">
        <f>G85+G8</f>
        <v>0</v>
      </c>
      <c r="H161" s="288">
        <f>H8+H85</f>
        <v>93981.98385000002</v>
      </c>
      <c r="I161" s="315">
        <f>F161/E161*100</f>
        <v>24.901470537713728</v>
      </c>
      <c r="J161" s="316">
        <f t="shared" si="21"/>
        <v>-310502.1990700001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8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288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3" t="s">
        <v>108</v>
      </c>
      <c r="J5" s="494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289</v>
      </c>
      <c r="G6" s="307" t="s">
        <v>220</v>
      </c>
      <c r="H6" s="306" t="s">
        <v>289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20353.4191</v>
      </c>
      <c r="G8" s="278">
        <f>G9+G20+G28+G46+G55+G81+G36+G54+G53+G14</f>
        <v>0</v>
      </c>
      <c r="H8" s="288">
        <f>H9+H20+H28+H46+H55+H81+H36+H54+H53+H14+H34</f>
        <v>22912.169819999996</v>
      </c>
      <c r="I8" s="315">
        <f>F8/E8*100</f>
        <v>34.38899580700463</v>
      </c>
      <c r="J8" s="316">
        <f>F8-E8</f>
        <v>-38832.42981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12977.237899999998</v>
      </c>
      <c r="G9" s="321">
        <f t="shared" si="0"/>
        <v>0</v>
      </c>
      <c r="H9" s="319">
        <f t="shared" si="0"/>
        <v>10578.04036</v>
      </c>
      <c r="I9" s="315">
        <f aca="true" t="shared" si="1" ref="I9:I68">F9/E9*100</f>
        <v>32.55867805710271</v>
      </c>
      <c r="J9" s="316">
        <f>F9-E9</f>
        <v>-26880.7621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12977.237899999998</v>
      </c>
      <c r="G10" s="273">
        <f t="shared" si="2"/>
        <v>0</v>
      </c>
      <c r="H10" s="282">
        <f t="shared" si="2"/>
        <v>10578.04036</v>
      </c>
      <c r="I10" s="315">
        <f t="shared" si="1"/>
        <v>32.55867805710271</v>
      </c>
      <c r="J10" s="316">
        <f aca="true" t="shared" si="3" ref="J10:J73">F10-E10</f>
        <v>-26880.7621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12890.60277</v>
      </c>
      <c r="G11" s="326"/>
      <c r="H11" s="271">
        <v>10349.15298</v>
      </c>
      <c r="I11" s="315">
        <f t="shared" si="1"/>
        <v>32.725322655577635</v>
      </c>
      <c r="J11" s="316">
        <f t="shared" si="3"/>
        <v>-26499.697230000005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0.93687</v>
      </c>
      <c r="G12" s="328"/>
      <c r="H12" s="272">
        <v>35.29879</v>
      </c>
      <c r="I12" s="315">
        <f t="shared" si="1"/>
        <v>0.7307878315132607</v>
      </c>
      <c r="J12" s="316">
        <f t="shared" si="3"/>
        <v>-127.26312999999999</v>
      </c>
    </row>
    <row r="13" spans="1:10" ht="24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85.69826</v>
      </c>
      <c r="G13" s="326"/>
      <c r="H13" s="271">
        <v>193.58859</v>
      </c>
      <c r="I13" s="315">
        <f t="shared" si="1"/>
        <v>25.242491899852727</v>
      </c>
      <c r="J13" s="316">
        <f t="shared" si="3"/>
        <v>-253.80174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8.771279999999999</v>
      </c>
      <c r="G14" s="278">
        <f t="shared" si="4"/>
        <v>0</v>
      </c>
      <c r="H14" s="288">
        <f t="shared" si="4"/>
        <v>7.6175500000000005</v>
      </c>
      <c r="I14" s="315">
        <f t="shared" si="1"/>
        <v>35.28141166192227</v>
      </c>
      <c r="J14" s="316">
        <f t="shared" si="3"/>
        <v>-16.08963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8.771279999999999</v>
      </c>
      <c r="G15" s="272">
        <f t="shared" si="5"/>
        <v>0</v>
      </c>
      <c r="H15" s="281">
        <f t="shared" si="5"/>
        <v>7.6175500000000005</v>
      </c>
      <c r="I15" s="315">
        <f t="shared" si="1"/>
        <v>35.28141166192227</v>
      </c>
      <c r="J15" s="316">
        <f t="shared" si="3"/>
        <v>-16.08963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3.02122</v>
      </c>
      <c r="G16" s="328"/>
      <c r="H16" s="272">
        <v>2.52298</v>
      </c>
      <c r="I16" s="315">
        <f t="shared" si="1"/>
        <v>34.24914695112965</v>
      </c>
      <c r="J16" s="316">
        <f t="shared" si="3"/>
        <v>-5.800080000000001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0.0518</v>
      </c>
      <c r="G17" s="328"/>
      <c r="H17" s="272">
        <v>0.0604</v>
      </c>
      <c r="I17" s="315">
        <f t="shared" si="1"/>
        <v>38.65383180359675</v>
      </c>
      <c r="J17" s="316">
        <f t="shared" si="3"/>
        <v>-0.08220999999999999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6.23513</v>
      </c>
      <c r="G18" s="328"/>
      <c r="H18" s="272">
        <v>5.2243</v>
      </c>
      <c r="I18" s="315">
        <f t="shared" si="1"/>
        <v>32.38449856233483</v>
      </c>
      <c r="J18" s="316">
        <f t="shared" si="3"/>
        <v>-13.018310000000001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-0.53687</v>
      </c>
      <c r="G19" s="337"/>
      <c r="H19" s="273">
        <v>-0.19013</v>
      </c>
      <c r="I19" s="315">
        <f t="shared" si="1"/>
        <v>16.036309978971513</v>
      </c>
      <c r="J19" s="316">
        <f t="shared" si="3"/>
        <v>2.81097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4083.64511</v>
      </c>
      <c r="G20" s="340">
        <f t="shared" si="6"/>
        <v>0</v>
      </c>
      <c r="H20" s="288">
        <f t="shared" si="6"/>
        <v>4904.81966</v>
      </c>
      <c r="I20" s="315">
        <f t="shared" si="1"/>
        <v>52.7932173436395</v>
      </c>
      <c r="J20" s="316">
        <f t="shared" si="3"/>
        <v>-3651.524890000001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1571.17839</v>
      </c>
      <c r="G21" s="272">
        <f t="shared" si="7"/>
        <v>0</v>
      </c>
      <c r="H21" s="281">
        <f t="shared" si="7"/>
        <v>2507.29179</v>
      </c>
      <c r="I21" s="315">
        <f t="shared" si="1"/>
        <v>50.671731866997774</v>
      </c>
      <c r="J21" s="316">
        <f t="shared" si="3"/>
        <v>-1529.5216100000002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386.52224</v>
      </c>
      <c r="G22" s="346"/>
      <c r="H22" s="271">
        <v>575.15906</v>
      </c>
      <c r="I22" s="315">
        <f t="shared" si="1"/>
        <v>42.27058617672791</v>
      </c>
      <c r="J22" s="316">
        <f t="shared" si="3"/>
        <v>-527.87776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1184.65615</v>
      </c>
      <c r="H23" s="273">
        <v>1932.13273</v>
      </c>
      <c r="I23" s="315">
        <f t="shared" si="1"/>
        <v>54.185434295384894</v>
      </c>
      <c r="J23" s="316">
        <f t="shared" si="3"/>
        <v>-1001.6438500000002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1144.21906</v>
      </c>
      <c r="G25" s="328"/>
      <c r="H25" s="272">
        <v>1458.39463</v>
      </c>
      <c r="I25" s="315">
        <f t="shared" si="1"/>
        <v>32.235427389796506</v>
      </c>
      <c r="J25" s="316">
        <f t="shared" si="3"/>
        <v>-2405.3509400000003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1120.24766</v>
      </c>
      <c r="G26" s="328"/>
      <c r="H26" s="271">
        <v>721.21024</v>
      </c>
      <c r="I26" s="315">
        <f t="shared" si="1"/>
        <v>170.87365161683954</v>
      </c>
      <c r="J26" s="316">
        <f t="shared" si="3"/>
        <v>464.64766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248</v>
      </c>
      <c r="G27" s="337"/>
      <c r="H27" s="274">
        <v>217.923</v>
      </c>
      <c r="I27" s="315">
        <f t="shared" si="1"/>
        <v>57.768460284183554</v>
      </c>
      <c r="J27" s="316">
        <f t="shared" si="3"/>
        <v>-181.3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445.08415</v>
      </c>
      <c r="G28" s="340">
        <f t="shared" si="8"/>
        <v>0</v>
      </c>
      <c r="H28" s="288">
        <f t="shared" si="8"/>
        <v>405.00867</v>
      </c>
      <c r="I28" s="315">
        <f t="shared" si="1"/>
        <v>33.731707797675305</v>
      </c>
      <c r="J28" s="316">
        <f t="shared" si="3"/>
        <v>-874.3988499999999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445.08415</v>
      </c>
      <c r="G30" s="1">
        <f t="shared" si="9"/>
        <v>0</v>
      </c>
      <c r="H30" s="286">
        <f t="shared" si="9"/>
        <v>405.00867</v>
      </c>
      <c r="I30" s="315">
        <f t="shared" si="1"/>
        <v>33.731707797675305</v>
      </c>
      <c r="J30" s="316">
        <f t="shared" si="3"/>
        <v>-874.3988499999999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445.08415</v>
      </c>
      <c r="G31" s="337"/>
      <c r="H31" s="274">
        <v>405.00867</v>
      </c>
      <c r="I31" s="315">
        <f t="shared" si="1"/>
        <v>33.731707797675305</v>
      </c>
      <c r="J31" s="316">
        <f t="shared" si="3"/>
        <v>-874.3988499999999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694.93192</v>
      </c>
      <c r="G36" s="367">
        <f t="shared" si="10"/>
        <v>0</v>
      </c>
      <c r="H36" s="365">
        <f t="shared" si="10"/>
        <v>803.16352</v>
      </c>
      <c r="I36" s="315">
        <f t="shared" si="1"/>
        <v>10.59212615467391</v>
      </c>
      <c r="J36" s="316">
        <f t="shared" si="3"/>
        <v>-5865.90308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635.30031</v>
      </c>
      <c r="G38" s="337"/>
      <c r="H38" s="272">
        <v>756.81178</v>
      </c>
      <c r="I38" s="315"/>
      <c r="J38" s="316">
        <f t="shared" si="3"/>
        <v>-5172.69969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59.63161</v>
      </c>
      <c r="G43" s="380">
        <f t="shared" si="12"/>
        <v>0</v>
      </c>
      <c r="H43" s="281">
        <f t="shared" si="12"/>
        <v>46.35174</v>
      </c>
      <c r="I43" s="315">
        <f t="shared" si="1"/>
        <v>22.18149050532855</v>
      </c>
      <c r="J43" s="316">
        <f t="shared" si="3"/>
        <v>-209.20338999999998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59.63161</v>
      </c>
      <c r="G45" s="378"/>
      <c r="H45" s="273">
        <v>46.35174</v>
      </c>
      <c r="I45" s="315">
        <f t="shared" si="1"/>
        <v>22.18149050532855</v>
      </c>
      <c r="J45" s="316">
        <f t="shared" si="3"/>
        <v>-209.20338999999998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1487.7198700000001</v>
      </c>
      <c r="G46" s="386"/>
      <c r="H46" s="288">
        <f>H47+H48+H50+H49+H52+H51</f>
        <v>4627.928140000001</v>
      </c>
      <c r="I46" s="315">
        <f t="shared" si="1"/>
        <v>79.92048724147193</v>
      </c>
      <c r="J46" s="316">
        <f t="shared" si="3"/>
        <v>-373.7801299999999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16.48697</v>
      </c>
      <c r="G47" s="378"/>
      <c r="H47" s="273">
        <v>3055.37594</v>
      </c>
      <c r="I47" s="315">
        <f t="shared" si="1"/>
        <v>2.4529472764900784</v>
      </c>
      <c r="J47" s="316">
        <f t="shared" si="3"/>
        <v>-655.64203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4.37927</v>
      </c>
      <c r="G48" s="388"/>
      <c r="H48" s="271">
        <v>7.70484</v>
      </c>
      <c r="I48" s="315">
        <f t="shared" si="1"/>
        <v>539.3189655172414</v>
      </c>
      <c r="J48" s="316">
        <f t="shared" si="3"/>
        <v>3.5672699999999997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123.53503</v>
      </c>
      <c r="G50" s="388"/>
      <c r="H50" s="271">
        <v>51.61124</v>
      </c>
      <c r="I50" s="315">
        <f t="shared" si="1"/>
        <v>161.82639052634337</v>
      </c>
      <c r="J50" s="316">
        <f t="shared" si="3"/>
        <v>47.19703000000001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1343.3186</v>
      </c>
      <c r="G52" s="389"/>
      <c r="H52" s="274">
        <v>1513.23214</v>
      </c>
      <c r="I52" s="315">
        <f t="shared" si="1"/>
        <v>120.7780288270047</v>
      </c>
      <c r="J52" s="316">
        <f t="shared" si="3"/>
        <v>231.09760000000006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400.1907</v>
      </c>
      <c r="G54" s="394"/>
      <c r="H54" s="275">
        <v>711.58873</v>
      </c>
      <c r="I54" s="315">
        <f t="shared" si="1"/>
        <v>40.01907</v>
      </c>
      <c r="J54" s="316">
        <f t="shared" si="3"/>
        <v>-599.8093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314.63415</v>
      </c>
      <c r="G55" s="275">
        <f>G58+G60+G62+G64+G65+G67+G68+G69+G71+G73+G56+G76+G77+G78</f>
        <v>0</v>
      </c>
      <c r="H55" s="284">
        <f>H58+H60+H62+H64+H65+H67+H68+H69+H71+H73+H56+H76+H77+H78+H70</f>
        <v>387.85443</v>
      </c>
      <c r="I55" s="315">
        <f t="shared" si="1"/>
        <v>38.09130145278449</v>
      </c>
      <c r="J55" s="316">
        <f t="shared" si="3"/>
        <v>-511.36585000000014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20.86044</v>
      </c>
      <c r="G56" s="328"/>
      <c r="H56" s="272">
        <v>13.4</v>
      </c>
      <c r="I56" s="315">
        <f t="shared" si="1"/>
        <v>69.30378737541528</v>
      </c>
      <c r="J56" s="316">
        <f t="shared" si="3"/>
        <v>-9.23956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0.5</v>
      </c>
      <c r="G58" s="337"/>
      <c r="H58" s="282"/>
      <c r="I58" s="315"/>
      <c r="J58" s="316">
        <f t="shared" si="3"/>
        <v>0.5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10</v>
      </c>
      <c r="G60" s="337"/>
      <c r="H60" s="272">
        <v>18</v>
      </c>
      <c r="I60" s="315">
        <f t="shared" si="1"/>
        <v>29.411764705882355</v>
      </c>
      <c r="J60" s="316">
        <f t="shared" si="3"/>
        <v>-24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71">
        <v>150</v>
      </c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23</v>
      </c>
      <c r="G67" s="328"/>
      <c r="H67" s="272">
        <v>40</v>
      </c>
      <c r="I67" s="315">
        <f t="shared" si="1"/>
        <v>24.210526315789473</v>
      </c>
      <c r="J67" s="316">
        <f t="shared" si="3"/>
        <v>-72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54.00745</v>
      </c>
      <c r="G68" s="328"/>
      <c r="H68" s="271">
        <v>8.5</v>
      </c>
      <c r="I68" s="315">
        <f t="shared" si="1"/>
        <v>255.95947867298574</v>
      </c>
      <c r="J68" s="316">
        <f t="shared" si="3"/>
        <v>32.90745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2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2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>
        <v>2</v>
      </c>
      <c r="G74" s="337"/>
      <c r="H74" s="282"/>
      <c r="I74" s="315"/>
      <c r="J74" s="316">
        <f aca="true" t="shared" si="14" ref="J74:J138">F74-E74</f>
        <v>2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9</v>
      </c>
      <c r="G77" s="326"/>
      <c r="H77" s="280"/>
      <c r="I77" s="315">
        <f t="shared" si="15"/>
        <v>60</v>
      </c>
      <c r="J77" s="316">
        <f t="shared" si="14"/>
        <v>-6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195.26626</v>
      </c>
      <c r="G78" s="400">
        <f t="shared" si="16"/>
        <v>0</v>
      </c>
      <c r="H78" s="280">
        <f t="shared" si="16"/>
        <v>157.95443</v>
      </c>
      <c r="I78" s="315">
        <f t="shared" si="15"/>
        <v>43.65442879499217</v>
      </c>
      <c r="J78" s="316">
        <f t="shared" si="14"/>
        <v>-252.03374000000002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195.26626</v>
      </c>
      <c r="G80" s="337"/>
      <c r="H80" s="274">
        <v>157.95443</v>
      </c>
      <c r="I80" s="315">
        <f t="shared" si="15"/>
        <v>43.65442879499217</v>
      </c>
      <c r="J80" s="316">
        <f t="shared" si="14"/>
        <v>-252.03374000000002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-58.79598</v>
      </c>
      <c r="G81" s="386">
        <f t="shared" si="17"/>
        <v>0</v>
      </c>
      <c r="H81" s="284">
        <f t="shared" si="17"/>
        <v>486.14876000000004</v>
      </c>
      <c r="I81" s="315"/>
      <c r="J81" s="316">
        <f t="shared" si="14"/>
        <v>-58.79598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-65.29693</v>
      </c>
      <c r="G82" s="328"/>
      <c r="H82" s="272">
        <v>28.93522</v>
      </c>
      <c r="I82" s="315"/>
      <c r="J82" s="316">
        <f t="shared" si="14"/>
        <v>-65.29693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>
        <v>6.50095</v>
      </c>
      <c r="G84" s="349"/>
      <c r="H84" s="274">
        <v>457.21354</v>
      </c>
      <c r="I84" s="315"/>
      <c r="J84" s="316">
        <f t="shared" si="14"/>
        <v>6.50095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358473.91028000007</v>
      </c>
      <c r="F85" s="288">
        <f>F86+F157+F158+F160</f>
        <v>124040.10466999997</v>
      </c>
      <c r="G85" s="288">
        <f>G86+G160+G158+G157</f>
        <v>0</v>
      </c>
      <c r="H85" s="288">
        <f>H86+H160+H158+H157+H159</f>
        <v>108432.85994</v>
      </c>
      <c r="I85" s="315">
        <f t="shared" si="15"/>
        <v>34.602268425368415</v>
      </c>
      <c r="J85" s="316">
        <f t="shared" si="14"/>
        <v>-234433.8056100001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354292.91028000007</v>
      </c>
      <c r="F86" s="365">
        <f t="shared" si="18"/>
        <v>123871.85021999998</v>
      </c>
      <c r="G86" s="365">
        <f t="shared" si="18"/>
        <v>0</v>
      </c>
      <c r="H86" s="365">
        <f t="shared" si="18"/>
        <v>106699.15703</v>
      </c>
      <c r="I86" s="315">
        <f t="shared" si="15"/>
        <v>34.96311854564158</v>
      </c>
      <c r="J86" s="316">
        <f t="shared" si="14"/>
        <v>-230421.0600600001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45893</v>
      </c>
      <c r="G87" s="404">
        <f t="shared" si="19"/>
        <v>0</v>
      </c>
      <c r="H87" s="288">
        <f t="shared" si="19"/>
        <v>35237</v>
      </c>
      <c r="I87" s="315">
        <f t="shared" si="15"/>
        <v>42.19347602235952</v>
      </c>
      <c r="J87" s="316">
        <f t="shared" si="14"/>
        <v>-62875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45893</v>
      </c>
      <c r="H88" s="272">
        <v>35237</v>
      </c>
      <c r="I88" s="315">
        <f t="shared" si="15"/>
        <v>42.19347602235952</v>
      </c>
      <c r="J88" s="316">
        <f t="shared" si="14"/>
        <v>-62875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2639.696</v>
      </c>
      <c r="G90" s="404">
        <f>G92+G94+G98+G95+G97</f>
        <v>0</v>
      </c>
      <c r="H90" s="288">
        <f>H92+H94+H98+H95+H97+H91+H93</f>
        <v>996.5</v>
      </c>
      <c r="I90" s="315">
        <f t="shared" si="15"/>
        <v>6.938607282170983</v>
      </c>
      <c r="J90" s="316">
        <f t="shared" si="14"/>
        <v>-35403.903999999995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>
        <v>1470</v>
      </c>
      <c r="G94" s="380"/>
      <c r="H94" s="281"/>
      <c r="I94" s="315">
        <f t="shared" si="15"/>
        <v>23.182463333859012</v>
      </c>
      <c r="J94" s="316">
        <f t="shared" si="14"/>
        <v>-4871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1169.696</v>
      </c>
      <c r="G98" s="404">
        <f>G100+G101+G104+G99+G103+G102+G105</f>
        <v>0</v>
      </c>
      <c r="H98" s="288">
        <f>H100+H101+H104+H99+H103+H102+H105+H106+H109</f>
        <v>996.5</v>
      </c>
      <c r="I98" s="315">
        <f t="shared" si="15"/>
        <v>4.636039713838409</v>
      </c>
      <c r="J98" s="316">
        <f t="shared" si="14"/>
        <v>-24060.804</v>
      </c>
    </row>
    <row r="99" spans="1:10" ht="24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30.9</v>
      </c>
      <c r="I101" s="315"/>
      <c r="J101" s="316">
        <f t="shared" si="14"/>
        <v>0</v>
      </c>
    </row>
    <row r="102" spans="1:10" ht="24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220</v>
      </c>
      <c r="G104" s="349"/>
      <c r="H104" s="360"/>
      <c r="I104" s="315">
        <f t="shared" si="15"/>
        <v>88</v>
      </c>
      <c r="J104" s="316">
        <f t="shared" si="14"/>
        <v>-30</v>
      </c>
    </row>
    <row r="105" spans="1:10" ht="24.7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949.696</v>
      </c>
      <c r="G105" s="419"/>
      <c r="H105" s="451">
        <v>965.6</v>
      </c>
      <c r="I105" s="315">
        <f t="shared" si="15"/>
        <v>41.76507322221734</v>
      </c>
      <c r="J105" s="316">
        <f t="shared" si="14"/>
        <v>-1324.2040000000002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F115+F111+F113+F114+F134+F136+F133+F132+F130+F131</f>
        <v>64321.50949999999</v>
      </c>
      <c r="G110" s="421">
        <f>G115+G111+G113+G114+G134+G136+G133</f>
        <v>0</v>
      </c>
      <c r="H110" s="365">
        <f>H115+H111+H113+H114+H134+H136+H133+H130</f>
        <v>59526.586339999994</v>
      </c>
      <c r="I110" s="315">
        <f t="shared" si="15"/>
        <v>36.60127651922745</v>
      </c>
      <c r="J110" s="316">
        <f t="shared" si="14"/>
        <v>-111414.19050000003</v>
      </c>
    </row>
    <row r="111" spans="1:10" ht="14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147.78229</v>
      </c>
      <c r="H111" s="273">
        <v>268.65</v>
      </c>
      <c r="I111" s="315">
        <f t="shared" si="15"/>
        <v>27.98907007575757</v>
      </c>
      <c r="J111" s="316">
        <f t="shared" si="14"/>
        <v>-380.21771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416.04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3.2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230.80704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40358.39621</v>
      </c>
      <c r="G115" s="404">
        <f>G118+G119+G124+G127+G126+G117+G116+G125+G120+G128+G129</f>
        <v>0</v>
      </c>
      <c r="H115" s="288">
        <f>H118+H119+H124+H127+H126+H117+H116+H125+H120+H128+H129</f>
        <v>40059.4405</v>
      </c>
      <c r="I115" s="315">
        <f t="shared" si="15"/>
        <v>34.1084924816351</v>
      </c>
      <c r="J115" s="316">
        <f t="shared" si="14"/>
        <v>-77965.20379</v>
      </c>
    </row>
    <row r="116" spans="1:10" ht="25.5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2352.937</v>
      </c>
      <c r="G118" s="328"/>
      <c r="H118" s="272">
        <v>2416.8079</v>
      </c>
      <c r="I118" s="315">
        <f t="shared" si="15"/>
        <v>43.215975461925574</v>
      </c>
      <c r="J118" s="316">
        <f t="shared" si="14"/>
        <v>-3091.6630000000005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31400</v>
      </c>
      <c r="G119" s="423"/>
      <c r="H119" s="271">
        <v>32314</v>
      </c>
      <c r="I119" s="315">
        <f t="shared" si="15"/>
        <v>33.87402315516029</v>
      </c>
      <c r="J119" s="316">
        <f t="shared" si="14"/>
        <v>-61296.399999999994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5514</v>
      </c>
      <c r="G120" s="423"/>
      <c r="H120" s="271">
        <v>4264</v>
      </c>
      <c r="I120" s="315">
        <f t="shared" si="15"/>
        <v>35.22512393315276</v>
      </c>
      <c r="J120" s="316">
        <f t="shared" si="14"/>
        <v>-10139.6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407.60261</v>
      </c>
      <c r="G121" s="423"/>
      <c r="H121" s="280"/>
      <c r="I121" s="315">
        <f t="shared" si="15"/>
        <v>34.34756973118733</v>
      </c>
      <c r="J121" s="316">
        <f t="shared" si="14"/>
        <v>-779.09739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4.7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209.75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3.17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96</v>
      </c>
      <c r="I127" s="315"/>
      <c r="J127" s="316">
        <f t="shared" si="14"/>
        <v>0</v>
      </c>
    </row>
    <row r="128" spans="1:10" ht="36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47.7</v>
      </c>
      <c r="I128" s="315"/>
      <c r="J128" s="316">
        <f t="shared" si="14"/>
        <v>0</v>
      </c>
    </row>
    <row r="129" spans="1:10" ht="24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108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>
        <v>3583.5</v>
      </c>
      <c r="G131" s="349"/>
      <c r="H131" s="283"/>
      <c r="I131" s="315">
        <f t="shared" si="15"/>
        <v>96.74153663409103</v>
      </c>
      <c r="J131" s="316">
        <f t="shared" si="14"/>
        <v>-120.69999999999982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>
        <v>119.104</v>
      </c>
      <c r="G132" s="349"/>
      <c r="H132" s="283"/>
      <c r="I132" s="315">
        <f t="shared" si="15"/>
        <v>66.35320334261839</v>
      </c>
      <c r="J132" s="316">
        <f t="shared" si="14"/>
        <v>-60.396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>
        <v>1235.2</v>
      </c>
      <c r="G133" s="349"/>
      <c r="H133" s="283"/>
      <c r="I133" s="315">
        <f t="shared" si="15"/>
        <v>100</v>
      </c>
      <c r="J133" s="316">
        <f t="shared" si="14"/>
        <v>0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3791.7</v>
      </c>
      <c r="G134" s="349"/>
      <c r="H134" s="274">
        <v>2825.8828</v>
      </c>
      <c r="I134" s="315">
        <f t="shared" si="15"/>
        <v>100</v>
      </c>
      <c r="J134" s="316">
        <f t="shared" si="14"/>
        <v>0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468" t="s">
        <v>96</v>
      </c>
      <c r="C136" s="288">
        <f aca="true" t="shared" si="20" ref="C136:H136">C138+C137</f>
        <v>45770.897</v>
      </c>
      <c r="D136" s="470">
        <f t="shared" si="20"/>
        <v>31637</v>
      </c>
      <c r="E136" s="288">
        <f t="shared" si="20"/>
        <v>44393.5</v>
      </c>
      <c r="F136" s="288">
        <f t="shared" si="20"/>
        <v>14592.927</v>
      </c>
      <c r="G136" s="404">
        <f t="shared" si="20"/>
        <v>0</v>
      </c>
      <c r="H136" s="288">
        <f t="shared" si="20"/>
        <v>15340.766</v>
      </c>
      <c r="I136" s="315">
        <f t="shared" si="15"/>
        <v>32.87176501064345</v>
      </c>
      <c r="J136" s="316">
        <f t="shared" si="14"/>
        <v>-29800.573</v>
      </c>
    </row>
    <row r="137" spans="1:10" ht="11.25" customHeight="1" thickBot="1">
      <c r="A137" s="406" t="s">
        <v>97</v>
      </c>
      <c r="B137" s="429" t="s">
        <v>232</v>
      </c>
      <c r="C137" s="281">
        <v>11993.897</v>
      </c>
      <c r="D137" s="471"/>
      <c r="E137" s="287">
        <v>12756.5</v>
      </c>
      <c r="F137" s="287">
        <v>4057.927</v>
      </c>
      <c r="G137" s="430"/>
      <c r="H137" s="277">
        <v>4092.766</v>
      </c>
      <c r="I137" s="315">
        <f t="shared" si="15"/>
        <v>31.810661231529025</v>
      </c>
      <c r="J137" s="316">
        <f t="shared" si="14"/>
        <v>-8698.573</v>
      </c>
    </row>
    <row r="138" spans="1:10" ht="11.25" customHeight="1" thickBot="1">
      <c r="A138" s="431" t="s">
        <v>97</v>
      </c>
      <c r="B138" s="469" t="s">
        <v>98</v>
      </c>
      <c r="C138" s="384">
        <v>33777</v>
      </c>
      <c r="D138" s="472">
        <v>31637</v>
      </c>
      <c r="E138" s="282">
        <v>31637</v>
      </c>
      <c r="F138" s="282">
        <v>10535</v>
      </c>
      <c r="H138" s="273">
        <v>11248</v>
      </c>
      <c r="I138" s="315">
        <f t="shared" si="15"/>
        <v>33.29961753642887</v>
      </c>
      <c r="J138" s="316">
        <f t="shared" si="14"/>
        <v>-21102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E150+E151+E141+E145+E143+E146+E147</f>
        <v>31745.610280000004</v>
      </c>
      <c r="F139" s="288">
        <f>F150+F151+F141+F145+F143+F142+F144+F148+F149+F146+F147</f>
        <v>11017.64472</v>
      </c>
      <c r="G139" s="404">
        <f>G150+G151+G141+G145+G143+G142+G144+G148+G149</f>
        <v>0</v>
      </c>
      <c r="H139" s="288">
        <f>H140+H144+H146+H150+H151+H145+H148+H149</f>
        <v>10939.07069</v>
      </c>
      <c r="I139" s="315">
        <f t="shared" si="15"/>
        <v>34.706041631655786</v>
      </c>
      <c r="J139" s="316">
        <f aca="true" t="shared" si="21" ref="J139:J161">F139-E139</f>
        <v>-20727.965560000004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>
        <v>100</v>
      </c>
      <c r="F146" s="280"/>
      <c r="G146" s="326"/>
      <c r="H146" s="280"/>
      <c r="I146" s="315"/>
      <c r="J146" s="316">
        <f t="shared" si="21"/>
        <v>-100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>
        <v>100</v>
      </c>
      <c r="F147" s="283"/>
      <c r="G147" s="349"/>
      <c r="H147" s="283"/>
      <c r="I147" s="315"/>
      <c r="J147" s="316">
        <f t="shared" si="21"/>
        <v>-100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5803.9362</v>
      </c>
      <c r="G150" s="357"/>
      <c r="H150" s="278">
        <v>5448.36505</v>
      </c>
      <c r="I150" s="315">
        <f>F150/E150*100</f>
        <v>30.03593129696409</v>
      </c>
      <c r="J150" s="316">
        <f t="shared" si="21"/>
        <v>-13519.374080000001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5213.70852</v>
      </c>
      <c r="G151" s="437"/>
      <c r="H151" s="284">
        <f>H154+H152+H155+H153</f>
        <v>5490.70564</v>
      </c>
      <c r="I151" s="315">
        <f>F151/E151*100</f>
        <v>48.530764118364345</v>
      </c>
      <c r="J151" s="316">
        <f t="shared" si="21"/>
        <v>-5529.39148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5200.468</v>
      </c>
      <c r="G152" s="321"/>
      <c r="H152" s="272">
        <v>5447.504</v>
      </c>
      <c r="I152" s="315">
        <f>F152/E152*100</f>
        <v>49.080929056126536</v>
      </c>
      <c r="J152" s="316">
        <f t="shared" si="21"/>
        <v>-5395.232000000001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13.24052</v>
      </c>
      <c r="G155" s="328"/>
      <c r="H155" s="272">
        <v>43.20164</v>
      </c>
      <c r="I155" s="315">
        <f>F155/E155*100</f>
        <v>8.98271370420624</v>
      </c>
      <c r="J155" s="316">
        <f t="shared" si="21"/>
        <v>-134.15948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4181</v>
      </c>
      <c r="F157" s="319">
        <v>180.25445</v>
      </c>
      <c r="G157" s="328"/>
      <c r="H157" s="319">
        <v>3000</v>
      </c>
      <c r="I157" s="315">
        <f>F157/E157*100</f>
        <v>4.311276010523798</v>
      </c>
      <c r="J157" s="316">
        <f t="shared" si="21"/>
        <v>-4000.74555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417659.75919000007</v>
      </c>
      <c r="F161" s="288">
        <f>F85+F8</f>
        <v>144393.52376999997</v>
      </c>
      <c r="G161" s="278">
        <f>G85+G8</f>
        <v>0</v>
      </c>
      <c r="H161" s="288">
        <f>H8+H85</f>
        <v>131345.02976</v>
      </c>
      <c r="I161" s="315">
        <f>F161/E161*100</f>
        <v>34.57204592801411</v>
      </c>
      <c r="J161" s="316">
        <f t="shared" si="21"/>
        <v>-273266.2354200001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290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3" t="s">
        <v>108</v>
      </c>
      <c r="I5" s="494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291</v>
      </c>
      <c r="F6" s="307" t="s">
        <v>220</v>
      </c>
      <c r="G6" s="306" t="s">
        <v>291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59185.84891</v>
      </c>
      <c r="E8" s="288">
        <f>E9+E20+E28+E46+E55+E81+E36+E54+E53+E14+E34</f>
        <v>24725.620499999997</v>
      </c>
      <c r="F8" s="278">
        <f>F9+F20+F28+F46+F55+F81+F36+F54+F53+F14</f>
        <v>0</v>
      </c>
      <c r="G8" s="288">
        <f>G9+G20+G28+G46+G55+G81+G36+G54+G53+G14+G34</f>
        <v>25655.698220000002</v>
      </c>
      <c r="H8" s="315">
        <f>E8/D8*100</f>
        <v>41.77623698123957</v>
      </c>
      <c r="I8" s="316">
        <f>E8-D8</f>
        <v>-34460.22841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15953.85152</v>
      </c>
      <c r="F9" s="321">
        <f>F10</f>
        <v>0</v>
      </c>
      <c r="G9" s="319">
        <f>G10</f>
        <v>12484.61223</v>
      </c>
      <c r="H9" s="315">
        <f aca="true" t="shared" si="0" ref="H9:H68">E9/D9*100</f>
        <v>40.02672366902504</v>
      </c>
      <c r="I9" s="316">
        <f>E9-D9</f>
        <v>-23904.14848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15953.85152</v>
      </c>
      <c r="F10" s="273">
        <f>F11+F12+F13</f>
        <v>0</v>
      </c>
      <c r="G10" s="282">
        <f>G11+G12+G13</f>
        <v>12484.61223</v>
      </c>
      <c r="H10" s="315">
        <f t="shared" si="0"/>
        <v>40.02672366902504</v>
      </c>
      <c r="I10" s="316">
        <f aca="true" t="shared" si="1" ref="I10:I73">E10-D10</f>
        <v>-23904.14848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15842.86219</v>
      </c>
      <c r="F11" s="326"/>
      <c r="G11" s="38">
        <v>12260.96566</v>
      </c>
      <c r="H11" s="315">
        <f t="shared" si="0"/>
        <v>40.220212057283135</v>
      </c>
      <c r="I11" s="316">
        <f t="shared" si="1"/>
        <v>-23547.437810000003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1.83249</v>
      </c>
      <c r="F12" s="328"/>
      <c r="G12" s="45">
        <v>35.29879</v>
      </c>
      <c r="H12" s="315">
        <f t="shared" si="0"/>
        <v>1.429399375975039</v>
      </c>
      <c r="I12" s="316">
        <f t="shared" si="1"/>
        <v>-126.36750999999998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109.15684</v>
      </c>
      <c r="F13" s="326"/>
      <c r="G13" s="38">
        <v>188.34778</v>
      </c>
      <c r="H13" s="315">
        <f t="shared" si="0"/>
        <v>32.152235640648016</v>
      </c>
      <c r="I13" s="316">
        <f t="shared" si="1"/>
        <v>-230.34316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11.75359</v>
      </c>
      <c r="F14" s="278">
        <f>F15</f>
        <v>0</v>
      </c>
      <c r="G14" s="288">
        <f>G15</f>
        <v>9.67008</v>
      </c>
      <c r="H14" s="315">
        <f t="shared" si="0"/>
        <v>47.27739250091811</v>
      </c>
      <c r="I14" s="316">
        <f t="shared" si="1"/>
        <v>-13.10732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11.75359</v>
      </c>
      <c r="F15" s="272">
        <f>F16+F17+F18+F19</f>
        <v>0</v>
      </c>
      <c r="G15" s="281">
        <f>G16+G17+G18+G19</f>
        <v>9.67008</v>
      </c>
      <c r="H15" s="315">
        <f t="shared" si="0"/>
        <v>47.27739250091811</v>
      </c>
      <c r="I15" s="316">
        <f t="shared" si="1"/>
        <v>-13.10732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4.04406</v>
      </c>
      <c r="F16" s="328"/>
      <c r="G16" s="45">
        <v>3.25808</v>
      </c>
      <c r="H16" s="315">
        <f t="shared" si="0"/>
        <v>45.84426331719814</v>
      </c>
      <c r="I16" s="316">
        <f t="shared" si="1"/>
        <v>-4.777240000000001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0.06685</v>
      </c>
      <c r="F17" s="328"/>
      <c r="G17" s="45">
        <v>0.08069</v>
      </c>
      <c r="H17" s="315">
        <f t="shared" si="0"/>
        <v>49.88433698977689</v>
      </c>
      <c r="I17" s="316">
        <f t="shared" si="1"/>
        <v>-0.06715999999999998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8.30123</v>
      </c>
      <c r="F18" s="328"/>
      <c r="G18" s="45">
        <v>6.55588</v>
      </c>
      <c r="H18" s="315">
        <f t="shared" si="0"/>
        <v>43.1155679192913</v>
      </c>
      <c r="I18" s="316">
        <f t="shared" si="1"/>
        <v>-10.952210000000001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-0.65855</v>
      </c>
      <c r="F19" s="337"/>
      <c r="G19" s="34">
        <v>-0.22457</v>
      </c>
      <c r="H19" s="315">
        <f t="shared" si="0"/>
        <v>19.670892276811315</v>
      </c>
      <c r="I19" s="316">
        <f t="shared" si="1"/>
        <v>2.68929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7735.170000000001</v>
      </c>
      <c r="E20" s="288">
        <f>E21+E25+E26+E27</f>
        <v>4705.92613</v>
      </c>
      <c r="F20" s="340">
        <f>F21+F25+F26+F27</f>
        <v>0</v>
      </c>
      <c r="G20" s="288">
        <f>G21+G25+G26+G27</f>
        <v>5510.50479</v>
      </c>
      <c r="H20" s="315">
        <f t="shared" si="0"/>
        <v>60.8380440248889</v>
      </c>
      <c r="I20" s="316">
        <f t="shared" si="1"/>
        <v>-3029.243870000001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3100.7000000000003</v>
      </c>
      <c r="E21" s="281">
        <f>E22+E23</f>
        <v>2082.7657</v>
      </c>
      <c r="F21" s="272">
        <f>F22+F23</f>
        <v>0</v>
      </c>
      <c r="G21" s="281">
        <f>G22+G23</f>
        <v>2944.33158</v>
      </c>
      <c r="H21" s="315">
        <f t="shared" si="0"/>
        <v>67.17082271745089</v>
      </c>
      <c r="I21" s="316">
        <f t="shared" si="1"/>
        <v>-1017.9343000000003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914.4</v>
      </c>
      <c r="E22" s="280">
        <v>670.87814</v>
      </c>
      <c r="F22" s="346"/>
      <c r="G22" s="38">
        <v>563.89206</v>
      </c>
      <c r="H22" s="315">
        <f t="shared" si="0"/>
        <v>73.36812554680665</v>
      </c>
      <c r="I22" s="316">
        <f t="shared" si="1"/>
        <v>-243.52185999999995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2186.3</v>
      </c>
      <c r="E23" s="282">
        <v>1411.88756</v>
      </c>
      <c r="G23" s="34">
        <v>2380.43952</v>
      </c>
      <c r="H23" s="315">
        <f t="shared" si="0"/>
        <v>64.5788574303618</v>
      </c>
      <c r="I23" s="316">
        <f t="shared" si="1"/>
        <v>-774.4124400000003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3549.57</v>
      </c>
      <c r="E25" s="281">
        <v>1196.35397</v>
      </c>
      <c r="F25" s="328"/>
      <c r="G25" s="45">
        <v>1617.45519</v>
      </c>
      <c r="H25" s="315">
        <f t="shared" si="0"/>
        <v>33.70419431086019</v>
      </c>
      <c r="I25" s="316">
        <f t="shared" si="1"/>
        <v>-2353.2160300000005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655.6</v>
      </c>
      <c r="E26" s="280">
        <v>1173.30646</v>
      </c>
      <c r="F26" s="328"/>
      <c r="G26" s="38">
        <v>721.71802</v>
      </c>
      <c r="H26" s="315">
        <f t="shared" si="0"/>
        <v>178.96681818181818</v>
      </c>
      <c r="I26" s="316">
        <f t="shared" si="1"/>
        <v>517.70646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429.3</v>
      </c>
      <c r="E27" s="283">
        <v>253.5</v>
      </c>
      <c r="F27" s="337"/>
      <c r="G27" s="73">
        <v>227</v>
      </c>
      <c r="H27" s="315">
        <f t="shared" si="0"/>
        <v>59.04961565338923</v>
      </c>
      <c r="I27" s="316">
        <f t="shared" si="1"/>
        <v>-175.8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1319.483</v>
      </c>
      <c r="E28" s="288">
        <f>E30+E32+E33</f>
        <v>556.83449</v>
      </c>
      <c r="F28" s="340">
        <f>F30+F32+F33</f>
        <v>0</v>
      </c>
      <c r="G28" s="288">
        <f>G30+G32+G33</f>
        <v>541.92004</v>
      </c>
      <c r="H28" s="315">
        <f t="shared" si="0"/>
        <v>42.20095976984925</v>
      </c>
      <c r="I28" s="316">
        <f t="shared" si="1"/>
        <v>-762.64851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1319.483</v>
      </c>
      <c r="E30" s="286">
        <f>E31</f>
        <v>556.83449</v>
      </c>
      <c r="F30" s="1">
        <f>F31</f>
        <v>0</v>
      </c>
      <c r="G30" s="286">
        <f>G31</f>
        <v>541.92004</v>
      </c>
      <c r="H30" s="315">
        <f t="shared" si="0"/>
        <v>42.20095976984925</v>
      </c>
      <c r="I30" s="316">
        <f t="shared" si="1"/>
        <v>-762.64851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1319.483</v>
      </c>
      <c r="E31" s="283">
        <v>556.83449</v>
      </c>
      <c r="F31" s="337"/>
      <c r="G31" s="73">
        <v>541.92004</v>
      </c>
      <c r="H31" s="315">
        <f t="shared" si="0"/>
        <v>42.20095976984925</v>
      </c>
      <c r="I31" s="316">
        <f t="shared" si="1"/>
        <v>-762.64851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799.85871</v>
      </c>
      <c r="F36" s="367">
        <f>F38+F39+F43</f>
        <v>0</v>
      </c>
      <c r="G36" s="365">
        <f>G38+G39+G43</f>
        <v>836.15713</v>
      </c>
      <c r="H36" s="315">
        <f t="shared" si="0"/>
        <v>12.191416336487656</v>
      </c>
      <c r="I36" s="316">
        <f t="shared" si="1"/>
        <v>-5760.9762900000005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719.30723</v>
      </c>
      <c r="F38" s="337"/>
      <c r="G38" s="45">
        <v>778.98852</v>
      </c>
      <c r="H38" s="315"/>
      <c r="I38" s="316">
        <f t="shared" si="1"/>
        <v>-5088.69277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80.55148</v>
      </c>
      <c r="F43" s="380">
        <f>F45</f>
        <v>0</v>
      </c>
      <c r="G43" s="281">
        <f>G45</f>
        <v>57.16861</v>
      </c>
      <c r="H43" s="315">
        <f t="shared" si="0"/>
        <v>29.963166998344708</v>
      </c>
      <c r="I43" s="316">
        <f t="shared" si="1"/>
        <v>-188.28351999999998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80.55148</v>
      </c>
      <c r="F45" s="378"/>
      <c r="G45" s="34">
        <v>57.16861</v>
      </c>
      <c r="H45" s="315">
        <f t="shared" si="0"/>
        <v>29.963166998344708</v>
      </c>
      <c r="I45" s="316">
        <f t="shared" si="1"/>
        <v>-188.28351999999998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4629.64071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34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38">
        <v>7.7828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38">
        <v>53.2271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73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73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1000</v>
      </c>
      <c r="E54" s="284">
        <v>735.35917</v>
      </c>
      <c r="F54" s="394"/>
      <c r="G54" s="275">
        <v>711.58873</v>
      </c>
      <c r="H54" s="315">
        <f t="shared" si="0"/>
        <v>73.535917</v>
      </c>
      <c r="I54" s="316">
        <f t="shared" si="1"/>
        <v>-264.64083000000005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826.0000000000001</v>
      </c>
      <c r="E55" s="284">
        <f>E58+E60+E62+E64+E65+E67+E68+E69+E71+E73+E56+E76+E77+E78</f>
        <v>431.60864000000004</v>
      </c>
      <c r="F55" s="275">
        <f>F58+F60+F62+F64+F65+F67+F68+F69+F71+F73+F56+F76+F77+F78</f>
        <v>0</v>
      </c>
      <c r="G55" s="284">
        <f>G58+G60+G62+G64+G65+G67+G68+G69+G71+G73+G56+G76+G77+G78+G70</f>
        <v>435.40146000000004</v>
      </c>
      <c r="H55" s="315">
        <f t="shared" si="0"/>
        <v>52.25286198547215</v>
      </c>
      <c r="I55" s="316">
        <f t="shared" si="1"/>
        <v>-394.3913600000001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30.1</v>
      </c>
      <c r="E56" s="281">
        <v>26.91211</v>
      </c>
      <c r="F56" s="328"/>
      <c r="G56" s="45">
        <v>18.34279</v>
      </c>
      <c r="H56" s="315">
        <f t="shared" si="0"/>
        <v>89.40900332225912</v>
      </c>
      <c r="I56" s="316">
        <f t="shared" si="1"/>
        <v>-3.187890000000003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/>
      <c r="E58" s="282">
        <v>0.5</v>
      </c>
      <c r="F58" s="337"/>
      <c r="G58" s="282"/>
      <c r="H58" s="315"/>
      <c r="I58" s="316">
        <f t="shared" si="1"/>
        <v>0.5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45">
        <v>18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38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43</v>
      </c>
      <c r="F67" s="328"/>
      <c r="G67" s="45">
        <v>40</v>
      </c>
      <c r="H67" s="315">
        <f t="shared" si="0"/>
        <v>45.26315789473684</v>
      </c>
      <c r="I67" s="316">
        <f t="shared" si="1"/>
        <v>-52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21.1</v>
      </c>
      <c r="E68" s="280">
        <v>67.7</v>
      </c>
      <c r="F68" s="328"/>
      <c r="G68" s="38">
        <v>10.6</v>
      </c>
      <c r="H68" s="315">
        <f t="shared" si="0"/>
        <v>320.8530805687204</v>
      </c>
      <c r="I68" s="316">
        <f t="shared" si="1"/>
        <v>46.6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8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39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14</v>
      </c>
      <c r="F77" s="326"/>
      <c r="G77" s="280"/>
      <c r="H77" s="315">
        <f t="shared" si="3"/>
        <v>93.33333333333333</v>
      </c>
      <c r="I77" s="316">
        <f t="shared" si="2"/>
        <v>-1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264.49653</v>
      </c>
      <c r="F78" s="400">
        <f>F80</f>
        <v>0</v>
      </c>
      <c r="G78" s="280">
        <f>G80</f>
        <v>178.45867</v>
      </c>
      <c r="H78" s="315">
        <f t="shared" si="3"/>
        <v>59.131797451374915</v>
      </c>
      <c r="I78" s="316">
        <f t="shared" si="2"/>
        <v>-182.80347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264.49653</v>
      </c>
      <c r="F80" s="337"/>
      <c r="G80" s="73">
        <v>178.45867</v>
      </c>
      <c r="H80" s="315">
        <f t="shared" si="3"/>
        <v>59.131797451374915</v>
      </c>
      <c r="I80" s="316">
        <f t="shared" si="2"/>
        <v>-182.80347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0</v>
      </c>
      <c r="E81" s="284">
        <f>E82+E83+E84</f>
        <v>41.34941</v>
      </c>
      <c r="F81" s="386">
        <f>F82+F83+F84</f>
        <v>0</v>
      </c>
      <c r="G81" s="284">
        <f>G82+G83+G84</f>
        <v>496.20305</v>
      </c>
      <c r="H81" s="315"/>
      <c r="I81" s="316">
        <f t="shared" si="2"/>
        <v>41.34941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-63.19693</v>
      </c>
      <c r="F82" s="328"/>
      <c r="G82" s="45">
        <v>38.98951</v>
      </c>
      <c r="H82" s="315"/>
      <c r="I82" s="316">
        <f t="shared" si="2"/>
        <v>-63.19693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38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/>
      <c r="E84" s="283">
        <v>104.54634</v>
      </c>
      <c r="F84" s="349"/>
      <c r="G84" s="73">
        <v>457.21354</v>
      </c>
      <c r="H84" s="315"/>
      <c r="I84" s="316">
        <f t="shared" si="2"/>
        <v>104.54634</v>
      </c>
    </row>
    <row r="85" spans="1:9" ht="11.25" customHeight="1" thickBot="1">
      <c r="A85" s="401" t="s">
        <v>72</v>
      </c>
      <c r="B85" s="314" t="s">
        <v>73</v>
      </c>
      <c r="C85" s="278">
        <f>C86+C160+C158+C157</f>
        <v>306118.558</v>
      </c>
      <c r="D85" s="288">
        <f>D86+D160+D158+D157</f>
        <v>345305.41028</v>
      </c>
      <c r="E85" s="288">
        <f>E86+E157+E158+E160+E159</f>
        <v>163212.92001</v>
      </c>
      <c r="F85" s="288">
        <f>F86+F160+F158+F157</f>
        <v>0</v>
      </c>
      <c r="G85" s="288">
        <f>G86+G160+G158+G157+G159</f>
        <v>147715.50946</v>
      </c>
      <c r="H85" s="315">
        <f t="shared" si="3"/>
        <v>47.26625044121217</v>
      </c>
      <c r="I85" s="316">
        <f t="shared" si="2"/>
        <v>-182092.49027</v>
      </c>
    </row>
    <row r="86" spans="1:9" ht="11.25" customHeight="1" thickBot="1">
      <c r="A86" s="402" t="s">
        <v>130</v>
      </c>
      <c r="B86" s="403" t="s">
        <v>131</v>
      </c>
      <c r="C86" s="366">
        <f>C87+C90+C110+C139</f>
        <v>306118.558</v>
      </c>
      <c r="D86" s="365">
        <f>D87+D90+D110+D139</f>
        <v>341124.41028</v>
      </c>
      <c r="E86" s="365">
        <f>E87+E90+E110+E139</f>
        <v>159044.66556</v>
      </c>
      <c r="F86" s="365">
        <f>F87+F90+F110+F139</f>
        <v>0</v>
      </c>
      <c r="G86" s="365">
        <f>G87+G90+G110+G139</f>
        <v>145981.80655</v>
      </c>
      <c r="H86" s="315">
        <f t="shared" si="3"/>
        <v>46.62365423496189</v>
      </c>
      <c r="I86" s="316">
        <f t="shared" si="2"/>
        <v>-182079.74472000002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54594</v>
      </c>
      <c r="F87" s="404">
        <f>F88+F89</f>
        <v>0</v>
      </c>
      <c r="G87" s="288">
        <f>G88+G89</f>
        <v>44847</v>
      </c>
      <c r="H87" s="315">
        <f t="shared" si="3"/>
        <v>50.193071491615186</v>
      </c>
      <c r="I87" s="316">
        <f t="shared" si="2"/>
        <v>-54174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54594</v>
      </c>
      <c r="G88" s="45">
        <v>44847</v>
      </c>
      <c r="H88" s="315">
        <f t="shared" si="3"/>
        <v>50.193071491615186</v>
      </c>
      <c r="I88" s="316">
        <f t="shared" si="2"/>
        <v>-54174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C92+C94+C98+C95+C97+C96</f>
        <v>18049.8</v>
      </c>
      <c r="D90" s="288">
        <f>D92+D94+D98+D95+D97+D96+D91</f>
        <v>24996.4</v>
      </c>
      <c r="E90" s="288">
        <f>E92+E94+E98+E95+E97+E96+E91+E93</f>
        <v>5799.77783</v>
      </c>
      <c r="F90" s="404">
        <f>F92+F94+F98+F95+F97</f>
        <v>0</v>
      </c>
      <c r="G90" s="288">
        <f>G92+G94+G98+G95+G97+G91+G93</f>
        <v>4431.67</v>
      </c>
      <c r="H90" s="315">
        <f t="shared" si="3"/>
        <v>23.202452473156132</v>
      </c>
      <c r="I90" s="316">
        <f t="shared" si="2"/>
        <v>-19196.622170000002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/>
      <c r="F91" s="408"/>
      <c r="G91" s="281"/>
      <c r="H91" s="315"/>
      <c r="I91" s="316">
        <f t="shared" si="2"/>
        <v>-1300.2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/>
      <c r="F92" s="400"/>
      <c r="G92" s="280"/>
      <c r="H92" s="315">
        <f t="shared" si="3"/>
        <v>0</v>
      </c>
      <c r="I92" s="316">
        <f t="shared" si="2"/>
        <v>-5567.4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45">
        <v>2718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413">
        <v>3208.9</v>
      </c>
      <c r="D97" s="382">
        <v>3208.9</v>
      </c>
      <c r="E97" s="283">
        <v>2772.4</v>
      </c>
      <c r="F97" s="414"/>
      <c r="G97" s="283"/>
      <c r="H97" s="315">
        <f t="shared" si="3"/>
        <v>86.39720776590109</v>
      </c>
      <c r="I97" s="316">
        <f t="shared" si="2"/>
        <v>-436.5</v>
      </c>
      <c r="J97" s="293"/>
    </row>
    <row r="98" spans="1:9" ht="11.25" customHeight="1" thickBot="1">
      <c r="A98" s="401" t="s">
        <v>82</v>
      </c>
      <c r="B98" s="314" t="s">
        <v>83</v>
      </c>
      <c r="C98" s="278">
        <f>C100+C101+C104+C99+C103+C105+C102+C108</f>
        <v>9703.9</v>
      </c>
      <c r="D98" s="288">
        <f>D100+D101+D104+D99+D103+D105+D102+D108</f>
        <v>8855.9</v>
      </c>
      <c r="E98" s="288">
        <f>E100+E101+E104+E99+E103+E105+E102+E107+E108+E109</f>
        <v>1463.4268299999999</v>
      </c>
      <c r="F98" s="404">
        <f>F100+F101+F104+F99+F103+F102+F105</f>
        <v>0</v>
      </c>
      <c r="G98" s="288">
        <f>G100+G101+G104+G99+G103+G102+G105+G106+G109</f>
        <v>1713.6699999999998</v>
      </c>
      <c r="H98" s="315">
        <f t="shared" si="3"/>
        <v>16.524879797649024</v>
      </c>
      <c r="I98" s="316">
        <f t="shared" si="2"/>
        <v>-7392.473169999999</v>
      </c>
    </row>
    <row r="99" spans="1:9" ht="24.75" customHeight="1" thickBot="1">
      <c r="A99" s="350" t="s">
        <v>82</v>
      </c>
      <c r="B99" s="415" t="s">
        <v>212</v>
      </c>
      <c r="C99" s="417">
        <v>4000</v>
      </c>
      <c r="D99" s="460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413"/>
      <c r="D100" s="382"/>
      <c r="E100" s="281"/>
      <c r="F100" s="414"/>
      <c r="G100" s="281"/>
      <c r="H100" s="315" t="e">
        <f t="shared" si="3"/>
        <v>#DIV/0!</v>
      </c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409"/>
      <c r="D101" s="459"/>
      <c r="E101" s="280"/>
      <c r="F101" s="349"/>
      <c r="G101" s="38">
        <v>44.4</v>
      </c>
      <c r="H101" s="315"/>
      <c r="I101" s="316">
        <f t="shared" si="2"/>
        <v>0</v>
      </c>
    </row>
    <row r="102" spans="1:9" ht="24" customHeight="1" thickBot="1">
      <c r="A102" s="343" t="s">
        <v>82</v>
      </c>
      <c r="B102" s="342" t="s">
        <v>229</v>
      </c>
      <c r="C102" s="413"/>
      <c r="D102" s="382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413"/>
      <c r="D103" s="382"/>
      <c r="E103" s="280"/>
      <c r="F103" s="349"/>
      <c r="G103" s="38">
        <v>431.67</v>
      </c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413">
        <v>220</v>
      </c>
      <c r="D104" s="382">
        <v>250</v>
      </c>
      <c r="E104" s="283">
        <v>246.21083</v>
      </c>
      <c r="F104" s="349"/>
      <c r="G104" s="360"/>
      <c r="H104" s="315">
        <f t="shared" si="3"/>
        <v>98.484332</v>
      </c>
      <c r="I104" s="316">
        <f t="shared" si="2"/>
        <v>-3.789170000000013</v>
      </c>
    </row>
    <row r="105" spans="1:9" ht="24.75" customHeight="1" thickBot="1">
      <c r="A105" s="343" t="s">
        <v>82</v>
      </c>
      <c r="B105" s="418" t="s">
        <v>230</v>
      </c>
      <c r="C105" s="274">
        <v>2273.9</v>
      </c>
      <c r="D105" s="283">
        <v>2273.9</v>
      </c>
      <c r="E105" s="283">
        <v>1217.216</v>
      </c>
      <c r="F105" s="419"/>
      <c r="G105" s="473">
        <v>1237.6</v>
      </c>
      <c r="H105" s="315">
        <f t="shared" si="3"/>
        <v>53.529882580588406</v>
      </c>
      <c r="I105" s="316">
        <f t="shared" si="2"/>
        <v>-1056.6840000000002</v>
      </c>
    </row>
    <row r="106" spans="1:9" ht="12.75" customHeight="1" thickBot="1">
      <c r="A106" s="343" t="s">
        <v>82</v>
      </c>
      <c r="B106" s="418" t="s">
        <v>248</v>
      </c>
      <c r="C106" s="274"/>
      <c r="D106" s="283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5.5" customHeight="1" thickBot="1">
      <c r="A108" s="355" t="s">
        <v>82</v>
      </c>
      <c r="B108" s="344" t="s">
        <v>251</v>
      </c>
      <c r="C108" s="276">
        <v>3210</v>
      </c>
      <c r="D108" s="286">
        <v>2332</v>
      </c>
      <c r="E108" s="286"/>
      <c r="F108" s="420"/>
      <c r="G108" s="286"/>
      <c r="H108" s="315">
        <f t="shared" si="3"/>
        <v>0</v>
      </c>
      <c r="I108" s="316">
        <f t="shared" si="2"/>
        <v>-2332</v>
      </c>
    </row>
    <row r="109" spans="1:9" ht="12.75" customHeight="1" thickBot="1">
      <c r="A109" s="355" t="s">
        <v>82</v>
      </c>
      <c r="B109" s="344" t="s">
        <v>259</v>
      </c>
      <c r="C109" s="276"/>
      <c r="D109" s="28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6">
        <f>C115+C111+C113+C114+C134+C136+C133+C112</f>
        <v>156106.80000000002</v>
      </c>
      <c r="D110" s="365">
        <f>D115+D111+D113+D114+D134+D136+D133+D112+D131+D132+D130+D135</f>
        <v>175614.4</v>
      </c>
      <c r="E110" s="365">
        <f>E115+E111+E113+E114+E134+E136+E133+E132+E130+E131</f>
        <v>84923.59952</v>
      </c>
      <c r="F110" s="421">
        <f>F115+F111+F113+F114+F134+F136+F133</f>
        <v>0</v>
      </c>
      <c r="G110" s="365">
        <f>G115+G111+G113+G114+G134+G136+G133+G130+G132</f>
        <v>82951.29910999999</v>
      </c>
      <c r="H110" s="315">
        <f t="shared" si="3"/>
        <v>48.357993148625624</v>
      </c>
      <c r="I110" s="316">
        <f t="shared" si="2"/>
        <v>-90690.80047999999</v>
      </c>
    </row>
    <row r="111" spans="1:9" ht="14.25" customHeight="1" thickBot="1">
      <c r="A111" s="350" t="s">
        <v>88</v>
      </c>
      <c r="B111" s="342" t="s">
        <v>271</v>
      </c>
      <c r="C111" s="422">
        <v>528</v>
      </c>
      <c r="D111" s="461">
        <v>669.5</v>
      </c>
      <c r="E111" s="282">
        <v>288.548</v>
      </c>
      <c r="G111" s="34">
        <v>268.65</v>
      </c>
      <c r="H111" s="315">
        <f t="shared" si="3"/>
        <v>43.099029126213594</v>
      </c>
      <c r="I111" s="316">
        <f t="shared" si="2"/>
        <v>-380.952</v>
      </c>
    </row>
    <row r="112" spans="1:9" ht="24.75" customHeight="1" thickBot="1">
      <c r="A112" s="350" t="s">
        <v>277</v>
      </c>
      <c r="B112" s="447" t="s">
        <v>278</v>
      </c>
      <c r="C112" s="448"/>
      <c r="D112" s="461">
        <v>3.9</v>
      </c>
      <c r="E112" s="282"/>
      <c r="G112" s="282"/>
      <c r="H112" s="315">
        <f t="shared" si="3"/>
        <v>0</v>
      </c>
      <c r="I112" s="316">
        <f t="shared" si="2"/>
        <v>-3.9</v>
      </c>
    </row>
    <row r="113" spans="1:10" ht="11.25" customHeight="1" thickBot="1">
      <c r="A113" s="355" t="s">
        <v>89</v>
      </c>
      <c r="B113" s="354" t="s">
        <v>272</v>
      </c>
      <c r="C113" s="405">
        <v>1371.6</v>
      </c>
      <c r="D113" s="457">
        <v>1371.6</v>
      </c>
      <c r="E113" s="280">
        <v>342.9</v>
      </c>
      <c r="F113" s="423"/>
      <c r="G113" s="38">
        <v>1248.2</v>
      </c>
      <c r="H113" s="315">
        <f t="shared" si="3"/>
        <v>25</v>
      </c>
      <c r="I113" s="316">
        <f t="shared" si="2"/>
        <v>-1028.6999999999998</v>
      </c>
      <c r="J113" s="3"/>
    </row>
    <row r="114" spans="1:10" ht="23.25" customHeight="1" thickBot="1">
      <c r="A114" s="355" t="s">
        <v>120</v>
      </c>
      <c r="B114" s="344" t="s">
        <v>273</v>
      </c>
      <c r="C114" s="422"/>
      <c r="D114" s="461">
        <v>430.2</v>
      </c>
      <c r="E114" s="280">
        <v>35.6791</v>
      </c>
      <c r="F114" s="423"/>
      <c r="G114" s="38">
        <v>247.47951</v>
      </c>
      <c r="H114" s="315">
        <f t="shared" si="3"/>
        <v>8.293607624360762</v>
      </c>
      <c r="I114" s="316">
        <f t="shared" si="2"/>
        <v>-394.5209</v>
      </c>
      <c r="J114" s="3"/>
    </row>
    <row r="115" spans="1:9" ht="11.25" customHeight="1" thickBot="1">
      <c r="A115" s="401" t="s">
        <v>90</v>
      </c>
      <c r="B115" s="314" t="s">
        <v>91</v>
      </c>
      <c r="C115" s="278">
        <f>C118+C119+C124+C127+C126+C117+C116+C125+C120+C128+C129+C121</f>
        <v>117543.3</v>
      </c>
      <c r="D115" s="288">
        <f>D118+D119+D124+D127+D126+D117+D116+D125+D120+D128+D129+D121+D122+D123</f>
        <v>118060.8</v>
      </c>
      <c r="E115" s="278">
        <f>E118+E119+E124+E127+E126+E117+E116+E125+E120+E128+E129+E121</f>
        <v>57158.04142</v>
      </c>
      <c r="F115" s="404">
        <f>F118+F119+F124+F127+F126+F117+F116+F125+F120+F128+F129</f>
        <v>0</v>
      </c>
      <c r="G115" s="288">
        <f>G118+G119+G124+G127+G126+G117+G116+G125+G120+G128+G129</f>
        <v>58646.687999999995</v>
      </c>
      <c r="H115" s="315">
        <f t="shared" si="3"/>
        <v>48.41407259649265</v>
      </c>
      <c r="I115" s="316">
        <f t="shared" si="2"/>
        <v>-60902.75858</v>
      </c>
    </row>
    <row r="116" spans="1:9" ht="25.5" customHeight="1" thickBot="1">
      <c r="A116" s="350" t="s">
        <v>90</v>
      </c>
      <c r="B116" s="415" t="s">
        <v>118</v>
      </c>
      <c r="C116" s="422">
        <v>1384.2</v>
      </c>
      <c r="D116" s="461">
        <v>1384.2</v>
      </c>
      <c r="E116" s="281"/>
      <c r="F116" s="424"/>
      <c r="G116" s="45">
        <v>1492.526</v>
      </c>
      <c r="H116" s="315">
        <f t="shared" si="3"/>
        <v>0</v>
      </c>
      <c r="I116" s="316">
        <f t="shared" si="2"/>
        <v>-1384.2</v>
      </c>
    </row>
    <row r="117" spans="1:9" ht="11.25" customHeight="1" thickBot="1">
      <c r="A117" s="350" t="s">
        <v>90</v>
      </c>
      <c r="B117" s="342" t="s">
        <v>124</v>
      </c>
      <c r="C117" s="422">
        <v>27</v>
      </c>
      <c r="D117" s="461">
        <v>27</v>
      </c>
      <c r="E117" s="281"/>
      <c r="F117" s="424"/>
      <c r="G117" s="281"/>
      <c r="H117" s="315">
        <f t="shared" si="3"/>
        <v>0</v>
      </c>
      <c r="I117" s="316">
        <f t="shared" si="2"/>
        <v>-27</v>
      </c>
    </row>
    <row r="118" spans="1:9" ht="11.25" customHeight="1" thickBot="1">
      <c r="A118" s="350" t="s">
        <v>90</v>
      </c>
      <c r="B118" s="342" t="s">
        <v>200</v>
      </c>
      <c r="C118" s="422">
        <v>5444.6</v>
      </c>
      <c r="D118" s="461">
        <v>5444.6</v>
      </c>
      <c r="E118" s="281">
        <v>2701.179</v>
      </c>
      <c r="F118" s="328"/>
      <c r="G118" s="45">
        <v>3255.9854</v>
      </c>
      <c r="H118" s="315">
        <f t="shared" si="3"/>
        <v>49.61207434889615</v>
      </c>
      <c r="I118" s="316">
        <f t="shared" si="2"/>
        <v>-2743.4210000000003</v>
      </c>
    </row>
    <row r="119" spans="1:9" ht="11.25" customHeight="1" thickBot="1">
      <c r="A119" s="355" t="s">
        <v>90</v>
      </c>
      <c r="B119" s="354" t="s">
        <v>199</v>
      </c>
      <c r="C119" s="409">
        <v>92696.4</v>
      </c>
      <c r="D119" s="459">
        <v>92696.4</v>
      </c>
      <c r="E119" s="280">
        <v>45488</v>
      </c>
      <c r="F119" s="423"/>
      <c r="G119" s="38">
        <v>46812</v>
      </c>
      <c r="H119" s="315">
        <f t="shared" si="3"/>
        <v>49.072024372036026</v>
      </c>
      <c r="I119" s="316">
        <f t="shared" si="2"/>
        <v>-47208.399999999994</v>
      </c>
    </row>
    <row r="120" spans="1:9" ht="11.25" customHeight="1" thickBot="1">
      <c r="A120" s="355" t="s">
        <v>90</v>
      </c>
      <c r="B120" s="354" t="s">
        <v>171</v>
      </c>
      <c r="C120" s="409">
        <v>15653.6</v>
      </c>
      <c r="D120" s="459">
        <v>15653.6</v>
      </c>
      <c r="E120" s="280">
        <v>7766</v>
      </c>
      <c r="F120" s="423"/>
      <c r="G120" s="38">
        <v>6006</v>
      </c>
      <c r="H120" s="315">
        <f t="shared" si="3"/>
        <v>49.61159094393622</v>
      </c>
      <c r="I120" s="316">
        <f t="shared" si="2"/>
        <v>-7887.6</v>
      </c>
    </row>
    <row r="121" spans="1:9" ht="11.25" customHeight="1" thickBot="1">
      <c r="A121" s="355" t="s">
        <v>90</v>
      </c>
      <c r="B121" s="354" t="s">
        <v>268</v>
      </c>
      <c r="C121" s="409">
        <v>1185.9</v>
      </c>
      <c r="D121" s="459">
        <v>1186.7</v>
      </c>
      <c r="E121" s="280">
        <v>519.00582</v>
      </c>
      <c r="F121" s="423"/>
      <c r="G121" s="280"/>
      <c r="H121" s="315">
        <f t="shared" si="3"/>
        <v>43.73521698828684</v>
      </c>
      <c r="I121" s="316">
        <f t="shared" si="2"/>
        <v>-667.6941800000001</v>
      </c>
    </row>
    <row r="122" spans="1:9" ht="11.25" customHeight="1" thickBot="1">
      <c r="A122" s="355" t="s">
        <v>90</v>
      </c>
      <c r="B122" s="354" t="s">
        <v>282</v>
      </c>
      <c r="C122" s="409"/>
      <c r="D122" s="459">
        <v>416.2</v>
      </c>
      <c r="E122" s="280"/>
      <c r="F122" s="423"/>
      <c r="G122" s="280"/>
      <c r="H122" s="315">
        <f t="shared" si="3"/>
        <v>0</v>
      </c>
      <c r="I122" s="316">
        <f t="shared" si="2"/>
        <v>-416.2</v>
      </c>
    </row>
    <row r="123" spans="1:9" ht="24.75" customHeight="1" thickBot="1">
      <c r="A123" s="355" t="s">
        <v>90</v>
      </c>
      <c r="B123" s="344" t="s">
        <v>283</v>
      </c>
      <c r="C123" s="409"/>
      <c r="D123" s="459">
        <v>100.5</v>
      </c>
      <c r="E123" s="280"/>
      <c r="F123" s="423"/>
      <c r="G123" s="280"/>
      <c r="H123" s="315">
        <f t="shared" si="3"/>
        <v>0</v>
      </c>
      <c r="I123" s="316">
        <f t="shared" si="2"/>
        <v>-100.5</v>
      </c>
    </row>
    <row r="124" spans="1:9" ht="11.25" customHeight="1" thickBot="1">
      <c r="A124" s="355" t="s">
        <v>90</v>
      </c>
      <c r="B124" s="354" t="s">
        <v>92</v>
      </c>
      <c r="C124" s="409"/>
      <c r="D124" s="459"/>
      <c r="E124" s="280"/>
      <c r="F124" s="423"/>
      <c r="G124" s="38">
        <v>209.75</v>
      </c>
      <c r="H124" s="315"/>
      <c r="I124" s="316">
        <f t="shared" si="2"/>
        <v>0</v>
      </c>
    </row>
    <row r="125" spans="1:9" ht="11.25" customHeight="1" thickBot="1">
      <c r="A125" s="355" t="s">
        <v>90</v>
      </c>
      <c r="B125" s="354" t="s">
        <v>145</v>
      </c>
      <c r="C125" s="409"/>
      <c r="D125" s="459"/>
      <c r="E125" s="280"/>
      <c r="F125" s="423"/>
      <c r="G125" s="38">
        <v>3.96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93</v>
      </c>
      <c r="C126" s="425">
        <v>1151.6</v>
      </c>
      <c r="D126" s="462">
        <v>1151.6</v>
      </c>
      <c r="E126" s="286">
        <v>683.8566</v>
      </c>
      <c r="F126" s="426"/>
      <c r="G126" s="80">
        <v>551.8666</v>
      </c>
      <c r="H126" s="315">
        <f t="shared" si="3"/>
        <v>59.3831712400139</v>
      </c>
      <c r="I126" s="316">
        <f t="shared" si="2"/>
        <v>-467.74339999999995</v>
      </c>
    </row>
    <row r="127" spans="1:9" ht="11.25" customHeight="1" thickBot="1">
      <c r="A127" s="355" t="s">
        <v>90</v>
      </c>
      <c r="B127" s="354" t="s">
        <v>198</v>
      </c>
      <c r="C127" s="409"/>
      <c r="D127" s="459"/>
      <c r="E127" s="280"/>
      <c r="F127" s="423"/>
      <c r="G127" s="38">
        <v>120</v>
      </c>
      <c r="H127" s="315"/>
      <c r="I127" s="316">
        <f t="shared" si="2"/>
        <v>0</v>
      </c>
    </row>
    <row r="128" spans="1:9" ht="36" customHeight="1" thickBot="1">
      <c r="A128" s="355" t="s">
        <v>90</v>
      </c>
      <c r="B128" s="344" t="s">
        <v>231</v>
      </c>
      <c r="C128" s="405"/>
      <c r="D128" s="457"/>
      <c r="E128" s="283"/>
      <c r="F128" s="414"/>
      <c r="G128" s="73">
        <v>59.6</v>
      </c>
      <c r="H128" s="315"/>
      <c r="I128" s="316">
        <f t="shared" si="2"/>
        <v>0</v>
      </c>
    </row>
    <row r="129" spans="1:9" ht="24" customHeight="1" thickBot="1">
      <c r="A129" s="355" t="s">
        <v>90</v>
      </c>
      <c r="B129" s="342" t="s">
        <v>180</v>
      </c>
      <c r="C129" s="405"/>
      <c r="D129" s="457"/>
      <c r="E129" s="283"/>
      <c r="F129" s="349"/>
      <c r="G129" s="73">
        <v>135</v>
      </c>
      <c r="H129" s="315"/>
      <c r="I129" s="316">
        <f t="shared" si="2"/>
        <v>0</v>
      </c>
    </row>
    <row r="130" spans="1:9" ht="12.75" customHeight="1" thickBot="1">
      <c r="A130" s="355" t="s">
        <v>94</v>
      </c>
      <c r="B130" s="342" t="s">
        <v>243</v>
      </c>
      <c r="C130" s="405"/>
      <c r="D130" s="457">
        <v>1207.9</v>
      </c>
      <c r="E130" s="283">
        <v>150</v>
      </c>
      <c r="F130" s="349"/>
      <c r="G130" s="276">
        <v>385</v>
      </c>
      <c r="H130" s="315">
        <f t="shared" si="3"/>
        <v>12.418246543588046</v>
      </c>
      <c r="I130" s="316">
        <f t="shared" si="2"/>
        <v>-1057.9</v>
      </c>
    </row>
    <row r="131" spans="1:9" ht="26.25" customHeight="1" thickBot="1">
      <c r="A131" s="350" t="s">
        <v>279</v>
      </c>
      <c r="B131" s="342" t="s">
        <v>280</v>
      </c>
      <c r="C131" s="405"/>
      <c r="D131" s="457">
        <v>3704.2</v>
      </c>
      <c r="E131" s="283">
        <v>3583.5</v>
      </c>
      <c r="F131" s="349"/>
      <c r="G131" s="283"/>
      <c r="H131" s="315">
        <f t="shared" si="3"/>
        <v>96.74153663409103</v>
      </c>
      <c r="I131" s="316">
        <f t="shared" si="2"/>
        <v>-120.69999999999982</v>
      </c>
    </row>
    <row r="132" spans="1:9" ht="24" customHeight="1" thickBot="1">
      <c r="A132" s="350" t="s">
        <v>237</v>
      </c>
      <c r="B132" s="342" t="s">
        <v>238</v>
      </c>
      <c r="C132" s="405"/>
      <c r="D132" s="457">
        <v>179.5</v>
      </c>
      <c r="E132" s="283">
        <v>119.104</v>
      </c>
      <c r="F132" s="349"/>
      <c r="G132" s="73">
        <v>157.9128</v>
      </c>
      <c r="H132" s="315">
        <f t="shared" si="3"/>
        <v>66.35320334261839</v>
      </c>
      <c r="I132" s="316">
        <f t="shared" si="2"/>
        <v>-60.396</v>
      </c>
    </row>
    <row r="133" spans="1:9" ht="48" customHeight="1" thickBot="1">
      <c r="A133" s="350" t="s">
        <v>153</v>
      </c>
      <c r="B133" s="342" t="s">
        <v>274</v>
      </c>
      <c r="C133" s="405">
        <v>1195.1</v>
      </c>
      <c r="D133" s="457">
        <v>1235.2</v>
      </c>
      <c r="E133" s="283">
        <v>1235.2</v>
      </c>
      <c r="F133" s="349"/>
      <c r="G133" s="283"/>
      <c r="H133" s="315">
        <f t="shared" si="3"/>
        <v>100</v>
      </c>
      <c r="I133" s="316">
        <f t="shared" si="2"/>
        <v>0</v>
      </c>
    </row>
    <row r="134" spans="1:9" ht="47.25" customHeight="1" thickBot="1">
      <c r="A134" s="350" t="s">
        <v>153</v>
      </c>
      <c r="B134" s="427" t="s">
        <v>123</v>
      </c>
      <c r="C134" s="428">
        <v>3831.8</v>
      </c>
      <c r="D134" s="463">
        <v>3791.7</v>
      </c>
      <c r="E134" s="283">
        <v>3791.7</v>
      </c>
      <c r="F134" s="349"/>
      <c r="G134" s="73">
        <v>2825.8828</v>
      </c>
      <c r="H134" s="315">
        <f t="shared" si="3"/>
        <v>100</v>
      </c>
      <c r="I134" s="316">
        <f t="shared" si="2"/>
        <v>0</v>
      </c>
    </row>
    <row r="135" spans="1:9" ht="27" customHeight="1" thickBot="1">
      <c r="A135" s="350" t="s">
        <v>286</v>
      </c>
      <c r="B135" s="427" t="s">
        <v>287</v>
      </c>
      <c r="C135" s="347"/>
      <c r="D135" s="454">
        <v>566.4</v>
      </c>
      <c r="E135" s="282"/>
      <c r="F135" s="337"/>
      <c r="G135" s="273"/>
      <c r="H135" s="315"/>
      <c r="I135" s="316"/>
    </row>
    <row r="136" spans="1:9" ht="11.25" customHeight="1" thickBot="1">
      <c r="A136" s="401" t="s">
        <v>95</v>
      </c>
      <c r="B136" s="468" t="s">
        <v>96</v>
      </c>
      <c r="C136" s="470">
        <f>C138+C137</f>
        <v>31637</v>
      </c>
      <c r="D136" s="288">
        <f>D138+D137</f>
        <v>44393.5</v>
      </c>
      <c r="E136" s="288">
        <f>E138+E137</f>
        <v>18218.927</v>
      </c>
      <c r="F136" s="404">
        <f>F138+F137</f>
        <v>0</v>
      </c>
      <c r="G136" s="288">
        <f>G138+G137</f>
        <v>19171.486</v>
      </c>
      <c r="H136" s="315">
        <f t="shared" si="3"/>
        <v>41.03962742293354</v>
      </c>
      <c r="I136" s="316">
        <f t="shared" si="2"/>
        <v>-26174.573</v>
      </c>
    </row>
    <row r="137" spans="1:9" ht="11.25" customHeight="1" thickBot="1">
      <c r="A137" s="406" t="s">
        <v>97</v>
      </c>
      <c r="B137" s="429" t="s">
        <v>232</v>
      </c>
      <c r="C137" s="471"/>
      <c r="D137" s="287">
        <v>12756.5</v>
      </c>
      <c r="E137" s="287">
        <v>5049.927</v>
      </c>
      <c r="F137" s="430"/>
      <c r="G137" s="132">
        <v>5111.486</v>
      </c>
      <c r="H137" s="315">
        <f t="shared" si="3"/>
        <v>39.58708893505272</v>
      </c>
      <c r="I137" s="316">
        <f t="shared" si="2"/>
        <v>-7706.573</v>
      </c>
    </row>
    <row r="138" spans="1:9" ht="11.25" customHeight="1" thickBot="1">
      <c r="A138" s="431" t="s">
        <v>97</v>
      </c>
      <c r="B138" s="469" t="s">
        <v>98</v>
      </c>
      <c r="C138" s="472">
        <v>31637</v>
      </c>
      <c r="D138" s="282">
        <v>31637</v>
      </c>
      <c r="E138" s="282">
        <v>13169</v>
      </c>
      <c r="G138" s="34">
        <v>14060</v>
      </c>
      <c r="H138" s="315">
        <f t="shared" si="3"/>
        <v>41.625312134526034</v>
      </c>
      <c r="I138" s="316">
        <f t="shared" si="2"/>
        <v>-18468</v>
      </c>
    </row>
    <row r="139" spans="1:9" ht="11.25" customHeight="1" thickBot="1">
      <c r="A139" s="401" t="s">
        <v>99</v>
      </c>
      <c r="B139" s="314" t="s">
        <v>117</v>
      </c>
      <c r="C139" s="278">
        <f>C150+C151+C141+C145+C143</f>
        <v>23193.958000000002</v>
      </c>
      <c r="D139" s="288">
        <f>D150+D151+D141+D145+D143+D146+D147</f>
        <v>31745.610280000004</v>
      </c>
      <c r="E139" s="288">
        <f>E150+E151+E141+E145+E143+E142+E144+E148+E149+E146+E147</f>
        <v>13727.288209999999</v>
      </c>
      <c r="F139" s="404">
        <f>F150+F151+F141+F145+F143+F142+F144+F148+F149</f>
        <v>0</v>
      </c>
      <c r="G139" s="288">
        <f>G140+G144+G146+G150+G151+G145+G148+G149</f>
        <v>13751.83744</v>
      </c>
      <c r="H139" s="315">
        <f t="shared" si="3"/>
        <v>43.24153194386155</v>
      </c>
      <c r="I139" s="316">
        <f aca="true" t="shared" si="4" ref="I139:I161">E139-D139</f>
        <v>-18018.322070000006</v>
      </c>
    </row>
    <row r="140" spans="1:9" ht="11.25" customHeight="1" thickBot="1">
      <c r="A140" s="401" t="s">
        <v>100</v>
      </c>
      <c r="B140" s="314" t="s">
        <v>117</v>
      </c>
      <c r="C140" s="278"/>
      <c r="D140" s="288"/>
      <c r="E140" s="288">
        <f>E141+E142+E144</f>
        <v>0</v>
      </c>
      <c r="F140" s="357"/>
      <c r="G140" s="288">
        <f>G141+G142+G143</f>
        <v>0</v>
      </c>
      <c r="H140" s="315"/>
      <c r="I140" s="316">
        <f t="shared" si="4"/>
        <v>0</v>
      </c>
    </row>
    <row r="141" spans="1:9" ht="11.25" customHeight="1" thickBot="1">
      <c r="A141" s="350" t="s">
        <v>100</v>
      </c>
      <c r="B141" s="433" t="s">
        <v>216</v>
      </c>
      <c r="C141" s="405">
        <v>1479.2</v>
      </c>
      <c r="D141" s="457">
        <v>1479.2</v>
      </c>
      <c r="E141" s="281"/>
      <c r="F141" s="328"/>
      <c r="G141" s="281"/>
      <c r="H141" s="315">
        <f>E141/D141*100</f>
        <v>0</v>
      </c>
      <c r="I141" s="316">
        <f t="shared" si="4"/>
        <v>-1479.2</v>
      </c>
    </row>
    <row r="142" spans="1:9" ht="11.25" customHeight="1" thickBot="1">
      <c r="A142" s="350" t="s">
        <v>100</v>
      </c>
      <c r="B142" s="323" t="s">
        <v>213</v>
      </c>
      <c r="C142" s="409"/>
      <c r="D142" s="459"/>
      <c r="E142" s="281"/>
      <c r="F142" s="328"/>
      <c r="G142" s="281"/>
      <c r="H142" s="315"/>
      <c r="I142" s="316">
        <f t="shared" si="4"/>
        <v>0</v>
      </c>
    </row>
    <row r="143" spans="1:9" ht="24" customHeight="1" thickBot="1">
      <c r="A143" s="350" t="s">
        <v>100</v>
      </c>
      <c r="B143" s="344" t="s">
        <v>181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11.25" customHeight="1" thickBot="1">
      <c r="A144" s="350" t="s">
        <v>222</v>
      </c>
      <c r="B144" s="354" t="s">
        <v>223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5" t="s">
        <v>244</v>
      </c>
      <c r="B145" s="418" t="s">
        <v>245</v>
      </c>
      <c r="C145" s="434"/>
      <c r="D145" s="464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5" t="s">
        <v>154</v>
      </c>
      <c r="B146" s="344" t="s">
        <v>155</v>
      </c>
      <c r="C146" s="434"/>
      <c r="D146" s="464">
        <v>100</v>
      </c>
      <c r="E146" s="280">
        <v>100</v>
      </c>
      <c r="F146" s="326"/>
      <c r="G146" s="280"/>
      <c r="H146" s="315"/>
      <c r="I146" s="316">
        <f t="shared" si="4"/>
        <v>0</v>
      </c>
    </row>
    <row r="147" spans="1:9" ht="25.5" customHeight="1" thickBot="1">
      <c r="A147" s="343" t="s">
        <v>156</v>
      </c>
      <c r="B147" s="344" t="s">
        <v>157</v>
      </c>
      <c r="C147" s="435"/>
      <c r="D147" s="465">
        <v>100</v>
      </c>
      <c r="E147" s="283">
        <v>100</v>
      </c>
      <c r="F147" s="349"/>
      <c r="G147" s="283"/>
      <c r="H147" s="315"/>
      <c r="I147" s="316">
        <f t="shared" si="4"/>
        <v>0</v>
      </c>
    </row>
    <row r="148" spans="1:9" ht="11.25" customHeight="1" thickBot="1">
      <c r="A148" s="355" t="s">
        <v>224</v>
      </c>
      <c r="B148" s="397" t="s">
        <v>225</v>
      </c>
      <c r="C148" s="407"/>
      <c r="D148" s="458"/>
      <c r="E148" s="282"/>
      <c r="F148" s="337"/>
      <c r="G148" s="282"/>
      <c r="H148" s="315"/>
      <c r="I148" s="316">
        <f t="shared" si="4"/>
        <v>0</v>
      </c>
    </row>
    <row r="149" spans="1:9" ht="11.25" customHeight="1" thickBot="1">
      <c r="A149" s="355" t="s">
        <v>226</v>
      </c>
      <c r="B149" s="427" t="s">
        <v>227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401" t="s">
        <v>112</v>
      </c>
      <c r="B150" s="436" t="s">
        <v>113</v>
      </c>
      <c r="C150" s="278">
        <v>21567.358</v>
      </c>
      <c r="D150" s="288">
        <v>19323.31028</v>
      </c>
      <c r="E150" s="288">
        <v>7357.466</v>
      </c>
      <c r="F150" s="357"/>
      <c r="G150" s="53">
        <v>7149.7209</v>
      </c>
      <c r="H150" s="315">
        <f>E150/D150*100</f>
        <v>38.075598297539734</v>
      </c>
      <c r="I150" s="316">
        <f t="shared" si="4"/>
        <v>-11965.844280000001</v>
      </c>
    </row>
    <row r="151" spans="1:9" ht="11.25" customHeight="1" thickBot="1">
      <c r="A151" s="338" t="s">
        <v>101</v>
      </c>
      <c r="B151" s="339" t="s">
        <v>210</v>
      </c>
      <c r="C151" s="275">
        <f>C154+C152+C155</f>
        <v>147.4</v>
      </c>
      <c r="D151" s="284">
        <f>D154+D152+D155</f>
        <v>10743.1</v>
      </c>
      <c r="E151" s="284">
        <f>E154+E152+E155+E153+E156</f>
        <v>6169.822209999999</v>
      </c>
      <c r="F151" s="437"/>
      <c r="G151" s="284">
        <f>G154+G152+G155+G153</f>
        <v>6602.11654</v>
      </c>
      <c r="H151" s="315">
        <f>E151/D151*100</f>
        <v>57.43055738101665</v>
      </c>
      <c r="I151" s="316">
        <f t="shared" si="4"/>
        <v>-4573.277790000001</v>
      </c>
    </row>
    <row r="152" spans="1:9" ht="24" customHeight="1" thickBot="1">
      <c r="A152" s="350" t="s">
        <v>102</v>
      </c>
      <c r="B152" s="342" t="s">
        <v>233</v>
      </c>
      <c r="C152" s="422"/>
      <c r="D152" s="461">
        <v>10595.7</v>
      </c>
      <c r="E152" s="281">
        <v>6155.307</v>
      </c>
      <c r="F152" s="321"/>
      <c r="G152" s="45">
        <v>6551.146</v>
      </c>
      <c r="H152" s="315">
        <f>E152/D152*100</f>
        <v>58.0924997876497</v>
      </c>
      <c r="I152" s="316">
        <f t="shared" si="4"/>
        <v>-4440.393000000001</v>
      </c>
    </row>
    <row r="153" spans="1:9" ht="25.5" customHeight="1" thickBot="1">
      <c r="A153" s="350" t="s">
        <v>102</v>
      </c>
      <c r="B153" s="342" t="s">
        <v>219</v>
      </c>
      <c r="C153" s="422"/>
      <c r="D153" s="461"/>
      <c r="E153" s="281"/>
      <c r="F153" s="321"/>
      <c r="G153" s="281"/>
      <c r="H153" s="315"/>
      <c r="I153" s="316">
        <f t="shared" si="4"/>
        <v>0</v>
      </c>
    </row>
    <row r="154" spans="1:9" ht="11.25" customHeight="1" thickBot="1">
      <c r="A154" s="350" t="s">
        <v>102</v>
      </c>
      <c r="B154" s="351" t="s">
        <v>211</v>
      </c>
      <c r="C154" s="405"/>
      <c r="D154" s="457"/>
      <c r="E154" s="281"/>
      <c r="F154" s="328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44" t="s">
        <v>218</v>
      </c>
      <c r="C155" s="411">
        <v>147.4</v>
      </c>
      <c r="D155" s="377">
        <v>147.4</v>
      </c>
      <c r="E155" s="281">
        <v>14.51521</v>
      </c>
      <c r="F155" s="328"/>
      <c r="G155" s="45">
        <v>50.97054</v>
      </c>
      <c r="H155" s="315">
        <f>E155/D155*100</f>
        <v>9.847496607869742</v>
      </c>
      <c r="I155" s="316">
        <f t="shared" si="4"/>
        <v>-132.88479</v>
      </c>
    </row>
    <row r="156" spans="1:9" ht="11.25" customHeight="1" thickBot="1">
      <c r="A156" s="350" t="s">
        <v>102</v>
      </c>
      <c r="B156" s="397" t="s">
        <v>255</v>
      </c>
      <c r="C156" s="411"/>
      <c r="D156" s="377"/>
      <c r="E156" s="281"/>
      <c r="F156" s="328"/>
      <c r="G156" s="281"/>
      <c r="H156" s="315"/>
      <c r="I156" s="316">
        <f t="shared" si="4"/>
        <v>0</v>
      </c>
    </row>
    <row r="157" spans="1:9" ht="11.25" customHeight="1" thickBot="1">
      <c r="A157" s="438" t="s">
        <v>137</v>
      </c>
      <c r="B157" s="450" t="s">
        <v>132</v>
      </c>
      <c r="C157" s="439"/>
      <c r="D157" s="466">
        <v>4181</v>
      </c>
      <c r="E157" s="319">
        <v>4180.25445</v>
      </c>
      <c r="F157" s="328"/>
      <c r="G157" s="319">
        <v>3000</v>
      </c>
      <c r="H157" s="315">
        <f>E157/D157*100</f>
        <v>99.98216814159294</v>
      </c>
      <c r="I157" s="316">
        <f t="shared" si="4"/>
        <v>-0.7455499999996391</v>
      </c>
    </row>
    <row r="158" spans="1:9" ht="11.25" customHeight="1" thickBot="1">
      <c r="A158" s="438" t="s">
        <v>128</v>
      </c>
      <c r="B158" s="440" t="s">
        <v>70</v>
      </c>
      <c r="C158" s="439"/>
      <c r="D158" s="466"/>
      <c r="E158" s="289"/>
      <c r="F158" s="441"/>
      <c r="G158" s="289"/>
      <c r="H158" s="315"/>
      <c r="I158" s="316">
        <f t="shared" si="4"/>
        <v>0</v>
      </c>
    </row>
    <row r="159" spans="1:9" ht="11.25" customHeight="1" thickBot="1">
      <c r="A159" s="343" t="s">
        <v>158</v>
      </c>
      <c r="B159" s="348" t="s">
        <v>197</v>
      </c>
      <c r="C159" s="274"/>
      <c r="D159" s="283"/>
      <c r="E159" s="280">
        <v>2.8198</v>
      </c>
      <c r="F159" s="326"/>
      <c r="G159" s="280"/>
      <c r="H159" s="315"/>
      <c r="I159" s="316">
        <f t="shared" si="4"/>
        <v>2.8198</v>
      </c>
    </row>
    <row r="160" spans="1:9" ht="11.25" customHeight="1" thickBot="1">
      <c r="A160" s="438" t="s">
        <v>129</v>
      </c>
      <c r="B160" s="440" t="s">
        <v>71</v>
      </c>
      <c r="C160" s="279"/>
      <c r="D160" s="289"/>
      <c r="E160" s="289">
        <v>-14.8198</v>
      </c>
      <c r="F160" s="441"/>
      <c r="G160" s="279">
        <v>-1266.29709</v>
      </c>
      <c r="H160" s="315"/>
      <c r="I160" s="316">
        <f t="shared" si="4"/>
        <v>-14.8198</v>
      </c>
    </row>
    <row r="161" spans="1:9" ht="11.25" customHeight="1" thickBot="1">
      <c r="A161" s="401"/>
      <c r="B161" s="314" t="s">
        <v>103</v>
      </c>
      <c r="C161" s="278">
        <f>C85+C8</f>
        <v>364304.40691</v>
      </c>
      <c r="D161" s="288">
        <f>D85+D8</f>
        <v>404491.25919</v>
      </c>
      <c r="E161" s="288">
        <f>E85+E8</f>
        <v>187938.54051</v>
      </c>
      <c r="F161" s="278">
        <f>F85+F8</f>
        <v>0</v>
      </c>
      <c r="G161" s="288">
        <f>G8+G85</f>
        <v>173371.20768</v>
      </c>
      <c r="H161" s="315">
        <f>E161/D161*100</f>
        <v>46.462942335601966</v>
      </c>
      <c r="I161" s="316">
        <f t="shared" si="4"/>
        <v>-216552.71868000002</v>
      </c>
    </row>
    <row r="162" spans="1:9" ht="11.25" customHeight="1">
      <c r="A162" s="1"/>
      <c r="B162" s="296"/>
      <c r="C162" s="296"/>
      <c r="D162" s="467"/>
      <c r="F162" s="442"/>
      <c r="G162" s="443"/>
      <c r="H162" s="5"/>
      <c r="I162" s="444"/>
    </row>
    <row r="163" spans="1:8" ht="11.25" customHeight="1">
      <c r="A163" s="2" t="s">
        <v>239</v>
      </c>
      <c r="B163" s="2"/>
      <c r="C163" s="6"/>
      <c r="D163" s="244"/>
      <c r="E163" s="222"/>
      <c r="F163" s="5"/>
      <c r="G163" s="222"/>
      <c r="H163" s="2"/>
    </row>
    <row r="164" spans="1:8" ht="11.25" customHeight="1">
      <c r="A164" s="2" t="s">
        <v>206</v>
      </c>
      <c r="B164" s="4"/>
      <c r="C164" s="4"/>
      <c r="D164" s="245"/>
      <c r="E164" s="222" t="s">
        <v>240</v>
      </c>
      <c r="F164" s="164"/>
      <c r="G164" s="445"/>
      <c r="H164" s="2"/>
    </row>
    <row r="165" spans="1:8" ht="11.25" customHeight="1">
      <c r="A165" s="2"/>
      <c r="B165" s="4"/>
      <c r="C165" s="4"/>
      <c r="D165" s="245"/>
      <c r="E165" s="222"/>
      <c r="F165" s="164"/>
      <c r="G165" s="445"/>
      <c r="H165" s="2"/>
    </row>
    <row r="166" spans="1:7" ht="11.25" customHeight="1">
      <c r="A166" s="163" t="s">
        <v>207</v>
      </c>
      <c r="B166" s="2"/>
      <c r="C166" s="2"/>
      <c r="D166" s="246"/>
      <c r="E166" s="223"/>
      <c r="F166" s="3"/>
      <c r="G166" s="223"/>
    </row>
    <row r="167" spans="1:7" ht="11.25" customHeight="1">
      <c r="A167" s="163" t="s">
        <v>208</v>
      </c>
      <c r="C167" s="2"/>
      <c r="D167" s="246"/>
      <c r="E167" s="223"/>
      <c r="F167" s="3"/>
      <c r="G167" s="446"/>
    </row>
    <row r="168" spans="1:6" ht="11.25" customHeight="1">
      <c r="A168" s="1"/>
      <c r="F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295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3" t="s">
        <v>108</v>
      </c>
      <c r="I5" s="494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292</v>
      </c>
      <c r="F6" s="307" t="s">
        <v>220</v>
      </c>
      <c r="G6" s="306" t="s">
        <v>292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61185.84891</v>
      </c>
      <c r="E8" s="288">
        <f>E9+E20+E28+E46+E55+E81+E36+E54+E53+E14+E34</f>
        <v>29372.254419999997</v>
      </c>
      <c r="F8" s="278">
        <f>F9+F20+F28+F46+F55+F81+F36+F54+F53+F14</f>
        <v>0</v>
      </c>
      <c r="G8" s="288">
        <f>G9+G20+G28+G46+G55+G81+G36+G54+G53+G14+G34</f>
        <v>30157.976570000003</v>
      </c>
      <c r="H8" s="315">
        <f>E8/D8*100</f>
        <v>48.00497981682738</v>
      </c>
      <c r="I8" s="316">
        <f>E8-D8</f>
        <v>-31813.594490000003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19819.68641</v>
      </c>
      <c r="F9" s="321">
        <f>F10</f>
        <v>0</v>
      </c>
      <c r="G9" s="319">
        <f>G10</f>
        <v>15772.38812</v>
      </c>
      <c r="H9" s="315">
        <f aca="true" t="shared" si="0" ref="H9:H68">E9/D9*100</f>
        <v>49.72574241055748</v>
      </c>
      <c r="I9" s="316">
        <f>E9-D9</f>
        <v>-20038.31359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19819.68641</v>
      </c>
      <c r="F10" s="273">
        <f>F11+F12+F13</f>
        <v>0</v>
      </c>
      <c r="G10" s="282">
        <f>G11+G12+G13</f>
        <v>15772.38812</v>
      </c>
      <c r="H10" s="315">
        <f t="shared" si="0"/>
        <v>49.72574241055748</v>
      </c>
      <c r="I10" s="316">
        <f aca="true" t="shared" si="1" ref="I10:I73">E10-D10</f>
        <v>-20038.31359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19694.20125</v>
      </c>
      <c r="F11" s="326"/>
      <c r="G11" s="271">
        <v>15520.56623</v>
      </c>
      <c r="H11" s="315">
        <f t="shared" si="0"/>
        <v>49.997591412098906</v>
      </c>
      <c r="I11" s="316">
        <f t="shared" si="1"/>
        <v>-19696.098750000005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2.49253</v>
      </c>
      <c r="F12" s="328"/>
      <c r="G12" s="272">
        <v>35.9654</v>
      </c>
      <c r="H12" s="315">
        <f t="shared" si="0"/>
        <v>1.944251170046802</v>
      </c>
      <c r="I12" s="316">
        <f t="shared" si="1"/>
        <v>-125.70746999999999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122.99263</v>
      </c>
      <c r="F13" s="326"/>
      <c r="G13" s="271">
        <v>215.85649</v>
      </c>
      <c r="H13" s="315">
        <f t="shared" si="0"/>
        <v>36.22757879234168</v>
      </c>
      <c r="I13" s="316">
        <f t="shared" si="1"/>
        <v>-216.50736999999998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14.437700000000001</v>
      </c>
      <c r="F14" s="278">
        <f>F15</f>
        <v>0</v>
      </c>
      <c r="G14" s="288">
        <f>G15</f>
        <v>10.74456</v>
      </c>
      <c r="H14" s="315">
        <f t="shared" si="0"/>
        <v>58.07389994976049</v>
      </c>
      <c r="I14" s="316">
        <f t="shared" si="1"/>
        <v>-10.42321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14.437700000000001</v>
      </c>
      <c r="F15" s="272">
        <f>F16+F17+F18+F19</f>
        <v>0</v>
      </c>
      <c r="G15" s="281">
        <f>G16+G17+G18+G19</f>
        <v>10.74456</v>
      </c>
      <c r="H15" s="315">
        <f t="shared" si="0"/>
        <v>58.07389994976049</v>
      </c>
      <c r="I15" s="316">
        <f t="shared" si="1"/>
        <v>-10.42321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4.9105</v>
      </c>
      <c r="F16" s="328"/>
      <c r="G16" s="272">
        <v>3.4944</v>
      </c>
      <c r="H16" s="315">
        <f t="shared" si="0"/>
        <v>55.6663983766565</v>
      </c>
      <c r="I16" s="316">
        <f t="shared" si="1"/>
        <v>-3.910800000000001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0.08093</v>
      </c>
      <c r="F17" s="328"/>
      <c r="G17" s="272">
        <v>0.0977</v>
      </c>
      <c r="H17" s="315">
        <f t="shared" si="0"/>
        <v>60.39101559585106</v>
      </c>
      <c r="I17" s="316">
        <f t="shared" si="1"/>
        <v>-0.05307999999999999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10.21922</v>
      </c>
      <c r="F18" s="328"/>
      <c r="G18" s="272">
        <v>7.45166</v>
      </c>
      <c r="H18" s="315">
        <f t="shared" si="0"/>
        <v>53.07737214752273</v>
      </c>
      <c r="I18" s="316">
        <f t="shared" si="1"/>
        <v>-9.034220000000001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-0.77295</v>
      </c>
      <c r="F19" s="337"/>
      <c r="G19" s="273">
        <v>-0.2992</v>
      </c>
      <c r="H19" s="315">
        <f t="shared" si="0"/>
        <v>23.08802093290002</v>
      </c>
      <c r="I19" s="316">
        <f t="shared" si="1"/>
        <v>2.57489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4882.4134699999995</v>
      </c>
      <c r="F20" s="340">
        <f>F21+F25+F26+F27</f>
        <v>0</v>
      </c>
      <c r="G20" s="288">
        <f>G21+G25+G26+G27</f>
        <v>5506.924509999999</v>
      </c>
      <c r="H20" s="315">
        <f t="shared" si="0"/>
        <v>54.03538265254738</v>
      </c>
      <c r="I20" s="316">
        <f t="shared" si="1"/>
        <v>-4153.17253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2209.76696</v>
      </c>
      <c r="F21" s="272">
        <f>F22+F23</f>
        <v>0</v>
      </c>
      <c r="G21" s="281">
        <f>G22+G23</f>
        <v>2815.2824899999996</v>
      </c>
      <c r="H21" s="315">
        <f t="shared" si="0"/>
        <v>63.11610990102007</v>
      </c>
      <c r="I21" s="316">
        <f t="shared" si="1"/>
        <v>-1291.34704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666.77557</v>
      </c>
      <c r="F22" s="346"/>
      <c r="G22" s="271">
        <v>580.04285</v>
      </c>
      <c r="H22" s="315">
        <f t="shared" si="0"/>
        <v>59.81739863728318</v>
      </c>
      <c r="I22" s="316">
        <f t="shared" si="1"/>
        <v>-447.90942999999993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1542.99139</v>
      </c>
      <c r="G23" s="273">
        <v>2235.23964</v>
      </c>
      <c r="H23" s="315">
        <f t="shared" si="0"/>
        <v>64.65691583533388</v>
      </c>
      <c r="I23" s="316">
        <f t="shared" si="1"/>
        <v>-843.4376100000002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274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1228.73366</v>
      </c>
      <c r="F25" s="328"/>
      <c r="G25" s="272">
        <v>1731.63517</v>
      </c>
      <c r="H25" s="315">
        <f t="shared" si="0"/>
        <v>33.66789302085095</v>
      </c>
      <c r="I25" s="316">
        <f t="shared" si="1"/>
        <v>-2420.83734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1174.24285</v>
      </c>
      <c r="F26" s="328"/>
      <c r="G26" s="271">
        <v>733.0061</v>
      </c>
      <c r="H26" s="315">
        <f t="shared" si="0"/>
        <v>86.62156858839732</v>
      </c>
      <c r="I26" s="316">
        <f t="shared" si="1"/>
        <v>-181.35815000000002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269.67</v>
      </c>
      <c r="F27" s="337"/>
      <c r="G27" s="274">
        <v>227.00075</v>
      </c>
      <c r="H27" s="315">
        <f t="shared" si="0"/>
        <v>50.94842244473834</v>
      </c>
      <c r="I27" s="316">
        <f t="shared" si="1"/>
        <v>-259.62999999999994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612.61665</v>
      </c>
      <c r="F28" s="340">
        <f>F30+F32+F33</f>
        <v>0</v>
      </c>
      <c r="G28" s="288">
        <f>G30+G32+G33</f>
        <v>640.00219</v>
      </c>
      <c r="H28" s="315">
        <f t="shared" si="0"/>
        <v>39.18070987683931</v>
      </c>
      <c r="I28" s="316">
        <f t="shared" si="1"/>
        <v>-950.95035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612.61665</v>
      </c>
      <c r="F30" s="1">
        <f>F31</f>
        <v>0</v>
      </c>
      <c r="G30" s="286">
        <f>G31</f>
        <v>640.00219</v>
      </c>
      <c r="H30" s="315">
        <f t="shared" si="0"/>
        <v>39.18070987683931</v>
      </c>
      <c r="I30" s="316">
        <f t="shared" si="1"/>
        <v>-950.95035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612.61665</v>
      </c>
      <c r="F31" s="337"/>
      <c r="G31" s="274">
        <v>640.00219</v>
      </c>
      <c r="H31" s="315">
        <f t="shared" si="0"/>
        <v>39.18070987683931</v>
      </c>
      <c r="I31" s="316">
        <f t="shared" si="1"/>
        <v>-950.95035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1270.29464</v>
      </c>
      <c r="F36" s="367">
        <f>F38+F39+F43</f>
        <v>0</v>
      </c>
      <c r="G36" s="365">
        <f>G38+G39+G43</f>
        <v>1100.6954400000002</v>
      </c>
      <c r="H36" s="315">
        <f t="shared" si="0"/>
        <v>19.36178306572258</v>
      </c>
      <c r="I36" s="316">
        <f t="shared" si="1"/>
        <v>-5290.54036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1011.54309</v>
      </c>
      <c r="F38" s="337"/>
      <c r="G38" s="272">
        <v>878.74593</v>
      </c>
      <c r="H38" s="315"/>
      <c r="I38" s="316">
        <f t="shared" si="1"/>
        <v>-4796.45691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276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94.47835</v>
      </c>
      <c r="F43" s="380">
        <f>F45</f>
        <v>0</v>
      </c>
      <c r="G43" s="281">
        <f>G45</f>
        <v>67.98548</v>
      </c>
      <c r="H43" s="315">
        <f t="shared" si="0"/>
        <v>35.14361969237637</v>
      </c>
      <c r="I43" s="316">
        <f t="shared" si="1"/>
        <v>-174.35664999999997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94.47835</v>
      </c>
      <c r="F45" s="378"/>
      <c r="G45" s="273">
        <v>67.98548</v>
      </c>
      <c r="H45" s="315">
        <f t="shared" si="0"/>
        <v>35.14361969237637</v>
      </c>
      <c r="I45" s="316">
        <f t="shared" si="1"/>
        <v>-174.35664999999997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4631.316199999999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273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271">
        <v>8.12944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271">
        <v>54.55595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274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274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1300</v>
      </c>
      <c r="E54" s="284">
        <v>735.35917</v>
      </c>
      <c r="F54" s="394"/>
      <c r="G54" s="275">
        <v>712.2226</v>
      </c>
      <c r="H54" s="315">
        <f t="shared" si="0"/>
        <v>56.56608999999999</v>
      </c>
      <c r="I54" s="316">
        <f t="shared" si="1"/>
        <v>-564.64083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876.5</v>
      </c>
      <c r="E55" s="284">
        <f>E58+E60+E62+E64+E65+E67+E68+E69+E71+E73+E56+E76+E77+E78</f>
        <v>504.91813</v>
      </c>
      <c r="F55" s="275">
        <f>F58+F60+F62+F64+F65+F67+F68+F69+F71+F73+F56+F76+F77+F78</f>
        <v>0</v>
      </c>
      <c r="G55" s="284">
        <f>G58+G60+G62+G64+G65+G67+G68+G69+G71+G73+G56+G76+G77+G78+G70</f>
        <v>483.3437</v>
      </c>
      <c r="H55" s="315">
        <f t="shared" si="0"/>
        <v>57.606175698802055</v>
      </c>
      <c r="I55" s="316">
        <f t="shared" si="1"/>
        <v>-371.58187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</v>
      </c>
      <c r="E56" s="281">
        <v>30.03211</v>
      </c>
      <c r="F56" s="328"/>
      <c r="G56" s="272">
        <v>18.74279</v>
      </c>
      <c r="H56" s="315">
        <f t="shared" si="0"/>
        <v>100.10703333333333</v>
      </c>
      <c r="I56" s="316">
        <f t="shared" si="1"/>
        <v>0.03210999999999942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>
        <v>0.6</v>
      </c>
      <c r="E58" s="282">
        <v>0.655</v>
      </c>
      <c r="F58" s="337"/>
      <c r="G58" s="282"/>
      <c r="H58" s="315"/>
      <c r="I58" s="316">
        <f t="shared" si="1"/>
        <v>0.05500000000000005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272">
        <v>22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271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74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63</v>
      </c>
      <c r="F67" s="328"/>
      <c r="G67" s="272">
        <v>40</v>
      </c>
      <c r="H67" s="315">
        <f t="shared" si="0"/>
        <v>66.3157894736842</v>
      </c>
      <c r="I67" s="316">
        <f t="shared" si="1"/>
        <v>-32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71.1</v>
      </c>
      <c r="E68" s="280">
        <v>80.2</v>
      </c>
      <c r="F68" s="328"/>
      <c r="G68" s="271">
        <v>13.6</v>
      </c>
      <c r="H68" s="315">
        <f t="shared" si="0"/>
        <v>112.79887482419129</v>
      </c>
      <c r="I68" s="316">
        <f t="shared" si="1"/>
        <v>9.100000000000009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>
        <v>1</v>
      </c>
      <c r="F71" s="337"/>
      <c r="G71" s="282"/>
      <c r="H71" s="315"/>
      <c r="I71" s="316">
        <f t="shared" si="1"/>
        <v>1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9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40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17</v>
      </c>
      <c r="F77" s="326"/>
      <c r="G77" s="280"/>
      <c r="H77" s="315">
        <f t="shared" si="3"/>
        <v>113.33333333333333</v>
      </c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298.03102</v>
      </c>
      <c r="F78" s="400">
        <f>F80</f>
        <v>0</v>
      </c>
      <c r="G78" s="280">
        <f>G80</f>
        <v>219.00091</v>
      </c>
      <c r="H78" s="315">
        <f t="shared" si="3"/>
        <v>66.6288888888889</v>
      </c>
      <c r="I78" s="316">
        <f t="shared" si="2"/>
        <v>-149.26898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298.03102</v>
      </c>
      <c r="F80" s="337"/>
      <c r="G80" s="274">
        <v>219.00091</v>
      </c>
      <c r="H80" s="315">
        <f t="shared" si="3"/>
        <v>66.6288888888889</v>
      </c>
      <c r="I80" s="316">
        <f t="shared" si="2"/>
        <v>-149.26898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105</v>
      </c>
      <c r="E81" s="284">
        <f>E82+E83+E84</f>
        <v>43.44941</v>
      </c>
      <c r="F81" s="386">
        <f>F82+F83+F84</f>
        <v>0</v>
      </c>
      <c r="G81" s="284">
        <f>G82+G83+G84</f>
        <v>1300.33925</v>
      </c>
      <c r="H81" s="315"/>
      <c r="I81" s="316">
        <f t="shared" si="2"/>
        <v>-61.55059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-61.09693</v>
      </c>
      <c r="F82" s="328"/>
      <c r="G82" s="272">
        <v>102.65051</v>
      </c>
      <c r="H82" s="315"/>
      <c r="I82" s="316">
        <f t="shared" si="2"/>
        <v>-61.09693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271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>
        <v>105</v>
      </c>
      <c r="E84" s="283">
        <v>104.54634</v>
      </c>
      <c r="F84" s="349"/>
      <c r="G84" s="274">
        <v>1197.68874</v>
      </c>
      <c r="H84" s="315"/>
      <c r="I84" s="316">
        <f t="shared" si="2"/>
        <v>-0.4536599999999993</v>
      </c>
    </row>
    <row r="85" spans="1:9" ht="11.25" customHeight="1" thickBot="1">
      <c r="A85" s="401" t="s">
        <v>72</v>
      </c>
      <c r="B85" s="314" t="s">
        <v>73</v>
      </c>
      <c r="C85" s="278">
        <f>C86+C161+C159+C158</f>
        <v>306118.558</v>
      </c>
      <c r="D85" s="288">
        <f>D86+D161+D159+D158</f>
        <v>356441.7358</v>
      </c>
      <c r="E85" s="288">
        <f>E86+E158+E159+E161+E160</f>
        <v>203581.361</v>
      </c>
      <c r="F85" s="288">
        <f>F86+F161+F159+F158</f>
        <v>0</v>
      </c>
      <c r="G85" s="288">
        <f>G86+G161+G159+G158+G160</f>
        <v>189860.73491000003</v>
      </c>
      <c r="H85" s="315">
        <f t="shared" si="3"/>
        <v>57.11490562211542</v>
      </c>
      <c r="I85" s="316">
        <f t="shared" si="2"/>
        <v>-152860.37480000002</v>
      </c>
    </row>
    <row r="86" spans="1:9" ht="11.25" customHeight="1" thickBot="1">
      <c r="A86" s="402" t="s">
        <v>130</v>
      </c>
      <c r="B86" s="403" t="s">
        <v>131</v>
      </c>
      <c r="C86" s="366">
        <f>C87+C90+C111+C140</f>
        <v>306118.558</v>
      </c>
      <c r="D86" s="365">
        <f>D87+D90+D111+D140</f>
        <v>352260.7358</v>
      </c>
      <c r="E86" s="365">
        <f>E87+E90+E111+E140</f>
        <v>199413.10655</v>
      </c>
      <c r="F86" s="365">
        <f>F87+F90+F111+F140</f>
        <v>0</v>
      </c>
      <c r="G86" s="365">
        <f>G87+G90+G111+G140</f>
        <v>188123.43200000003</v>
      </c>
      <c r="H86" s="315">
        <f t="shared" si="3"/>
        <v>56.60951854231606</v>
      </c>
      <c r="I86" s="316">
        <f t="shared" si="2"/>
        <v>-152847.62925000003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69821</v>
      </c>
      <c r="F87" s="404">
        <f>F88+F89</f>
        <v>0</v>
      </c>
      <c r="G87" s="288">
        <f>G88+G89</f>
        <v>62458</v>
      </c>
      <c r="H87" s="315">
        <f t="shared" si="3"/>
        <v>64.19259340982642</v>
      </c>
      <c r="I87" s="316">
        <f t="shared" si="2"/>
        <v>-38947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69821</v>
      </c>
      <c r="G88" s="272">
        <v>62458</v>
      </c>
      <c r="H88" s="315">
        <f t="shared" si="3"/>
        <v>64.19259340982642</v>
      </c>
      <c r="I88" s="316">
        <f t="shared" si="2"/>
        <v>-38947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C92+C94+C99+C95+C98+C96</f>
        <v>18049.8</v>
      </c>
      <c r="D90" s="288">
        <f>D92+D94+D99+D95+D98+D96+D91+D97</f>
        <v>27949.600000000002</v>
      </c>
      <c r="E90" s="288">
        <f>E92+E94+E99+E95+E98+E96+E91+E93+E97</f>
        <v>8341.206999999999</v>
      </c>
      <c r="F90" s="404">
        <f>F92+F94+F99+F95+F98</f>
        <v>0</v>
      </c>
      <c r="G90" s="288">
        <f>G92+G94+G99+G95+G98+G91+G93</f>
        <v>9210.77</v>
      </c>
      <c r="H90" s="315">
        <f t="shared" si="3"/>
        <v>29.843743738729707</v>
      </c>
      <c r="I90" s="316">
        <f t="shared" si="2"/>
        <v>-19608.393000000004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>
        <v>1300.2</v>
      </c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>
        <v>460.84</v>
      </c>
      <c r="F92" s="400"/>
      <c r="G92" s="280"/>
      <c r="H92" s="315">
        <f t="shared" si="3"/>
        <v>8.277472428781838</v>
      </c>
      <c r="I92" s="316">
        <f t="shared" si="2"/>
        <v>-5106.5599999999995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272">
        <v>7487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293</v>
      </c>
      <c r="B97" s="354" t="s">
        <v>294</v>
      </c>
      <c r="C97" s="413"/>
      <c r="D97" s="382">
        <v>2953.2</v>
      </c>
      <c r="E97" s="283">
        <v>776.6</v>
      </c>
      <c r="F97" s="414"/>
      <c r="G97" s="283"/>
      <c r="H97" s="315"/>
      <c r="I97" s="316"/>
      <c r="J97" s="293"/>
    </row>
    <row r="98" spans="1:10" s="3" customFormat="1" ht="11.25" customHeight="1" thickBot="1">
      <c r="A98" s="412" t="s">
        <v>170</v>
      </c>
      <c r="B98" s="354" t="s">
        <v>84</v>
      </c>
      <c r="C98" s="413">
        <v>3208.9</v>
      </c>
      <c r="D98" s="382">
        <v>3208.9</v>
      </c>
      <c r="E98" s="283">
        <v>2772.4</v>
      </c>
      <c r="F98" s="414"/>
      <c r="G98" s="283"/>
      <c r="H98" s="315">
        <f t="shared" si="3"/>
        <v>86.39720776590109</v>
      </c>
      <c r="I98" s="316">
        <f t="shared" si="2"/>
        <v>-436.5</v>
      </c>
      <c r="J98" s="293"/>
    </row>
    <row r="99" spans="1:9" ht="11.25" customHeight="1" thickBot="1">
      <c r="A99" s="401" t="s">
        <v>82</v>
      </c>
      <c r="B99" s="314" t="s">
        <v>83</v>
      </c>
      <c r="C99" s="278">
        <f>C101+C102+C105+C100+C104+C106+C103+C109</f>
        <v>9703.9</v>
      </c>
      <c r="D99" s="288">
        <f>D101+D102+D105+D100+D104+D106+D103+D109</f>
        <v>8855.9</v>
      </c>
      <c r="E99" s="288">
        <f>E101+E102+E105+E100+E104+E106+E103+E108+E109+E110</f>
        <v>1467.216</v>
      </c>
      <c r="F99" s="404">
        <f>F101+F102+F105+F100+F104+F103+F106</f>
        <v>0</v>
      </c>
      <c r="G99" s="288">
        <f>G101+G102+G105+G100+G104+G103+G106+G107+G110</f>
        <v>1723.77</v>
      </c>
      <c r="H99" s="315">
        <f t="shared" si="3"/>
        <v>16.56766675323795</v>
      </c>
      <c r="I99" s="316">
        <f t="shared" si="2"/>
        <v>-7388.683999999999</v>
      </c>
    </row>
    <row r="100" spans="1:9" ht="24.75" customHeight="1" thickBot="1">
      <c r="A100" s="350" t="s">
        <v>82</v>
      </c>
      <c r="B100" s="415" t="s">
        <v>212</v>
      </c>
      <c r="C100" s="417">
        <v>4000</v>
      </c>
      <c r="D100" s="460">
        <v>4000</v>
      </c>
      <c r="E100" s="416"/>
      <c r="F100" s="328"/>
      <c r="G100" s="281"/>
      <c r="H100" s="315">
        <f t="shared" si="3"/>
        <v>0</v>
      </c>
      <c r="I100" s="316">
        <f t="shared" si="2"/>
        <v>-4000</v>
      </c>
    </row>
    <row r="101" spans="1:9" ht="11.25" customHeight="1" thickBot="1">
      <c r="A101" s="343" t="s">
        <v>82</v>
      </c>
      <c r="B101" s="348" t="s">
        <v>186</v>
      </c>
      <c r="C101" s="413"/>
      <c r="D101" s="382"/>
      <c r="E101" s="281"/>
      <c r="F101" s="414"/>
      <c r="G101" s="281"/>
      <c r="H101" s="315" t="e">
        <f t="shared" si="3"/>
        <v>#DIV/0!</v>
      </c>
      <c r="I101" s="316">
        <f t="shared" si="2"/>
        <v>0</v>
      </c>
    </row>
    <row r="102" spans="1:9" ht="11.25" customHeight="1" thickBot="1">
      <c r="A102" s="343" t="s">
        <v>82</v>
      </c>
      <c r="B102" s="354" t="s">
        <v>85</v>
      </c>
      <c r="C102" s="409"/>
      <c r="D102" s="459"/>
      <c r="E102" s="280"/>
      <c r="F102" s="349"/>
      <c r="G102" s="271">
        <v>54.5</v>
      </c>
      <c r="H102" s="315"/>
      <c r="I102" s="316">
        <f t="shared" si="2"/>
        <v>0</v>
      </c>
    </row>
    <row r="103" spans="1:9" ht="24" customHeight="1" thickBot="1">
      <c r="A103" s="343" t="s">
        <v>82</v>
      </c>
      <c r="B103" s="342" t="s">
        <v>229</v>
      </c>
      <c r="C103" s="413"/>
      <c r="D103" s="382"/>
      <c r="E103" s="280"/>
      <c r="F103" s="349"/>
      <c r="G103" s="280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42" t="s">
        <v>241</v>
      </c>
      <c r="C104" s="413"/>
      <c r="D104" s="382"/>
      <c r="E104" s="280"/>
      <c r="F104" s="349"/>
      <c r="G104" s="271">
        <v>431.67</v>
      </c>
      <c r="H104" s="315"/>
      <c r="I104" s="316">
        <f t="shared" si="2"/>
        <v>0</v>
      </c>
    </row>
    <row r="105" spans="1:9" ht="11.25" customHeight="1" thickBot="1">
      <c r="A105" s="343" t="s">
        <v>82</v>
      </c>
      <c r="B105" s="351" t="s">
        <v>187</v>
      </c>
      <c r="C105" s="413">
        <v>220</v>
      </c>
      <c r="D105" s="382">
        <v>250</v>
      </c>
      <c r="E105" s="283">
        <v>250</v>
      </c>
      <c r="F105" s="349"/>
      <c r="G105" s="360"/>
      <c r="H105" s="315">
        <f t="shared" si="3"/>
        <v>100</v>
      </c>
      <c r="I105" s="316">
        <f t="shared" si="2"/>
        <v>0</v>
      </c>
    </row>
    <row r="106" spans="1:9" ht="24.75" customHeight="1" thickBot="1">
      <c r="A106" s="343" t="s">
        <v>82</v>
      </c>
      <c r="B106" s="418" t="s">
        <v>230</v>
      </c>
      <c r="C106" s="274">
        <v>2273.9</v>
      </c>
      <c r="D106" s="283">
        <v>2273.9</v>
      </c>
      <c r="E106" s="283">
        <v>1217.216</v>
      </c>
      <c r="F106" s="419"/>
      <c r="G106" s="451">
        <v>1237.6</v>
      </c>
      <c r="H106" s="315">
        <f t="shared" si="3"/>
        <v>53.529882580588406</v>
      </c>
      <c r="I106" s="316">
        <f t="shared" si="2"/>
        <v>-1056.6840000000002</v>
      </c>
    </row>
    <row r="107" spans="1:9" ht="12.75" customHeight="1" thickBot="1">
      <c r="A107" s="343" t="s">
        <v>82</v>
      </c>
      <c r="B107" s="418" t="s">
        <v>248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3.25" customHeight="1" thickBot="1">
      <c r="A108" s="355" t="s">
        <v>82</v>
      </c>
      <c r="B108" s="418" t="s">
        <v>249</v>
      </c>
      <c r="C108" s="274"/>
      <c r="D108" s="283"/>
      <c r="E108" s="283"/>
      <c r="F108" s="419"/>
      <c r="G108" s="283"/>
      <c r="H108" s="315"/>
      <c r="I108" s="316">
        <f t="shared" si="2"/>
        <v>0</v>
      </c>
    </row>
    <row r="109" spans="1:9" ht="25.5" customHeight="1" thickBot="1">
      <c r="A109" s="355" t="s">
        <v>82</v>
      </c>
      <c r="B109" s="344" t="s">
        <v>251</v>
      </c>
      <c r="C109" s="276">
        <v>3210</v>
      </c>
      <c r="D109" s="286">
        <v>2332</v>
      </c>
      <c r="E109" s="286"/>
      <c r="F109" s="420"/>
      <c r="G109" s="286"/>
      <c r="H109" s="315">
        <f t="shared" si="3"/>
        <v>0</v>
      </c>
      <c r="I109" s="316">
        <f t="shared" si="2"/>
        <v>-2332</v>
      </c>
    </row>
    <row r="110" spans="1:9" ht="12.75" customHeight="1" thickBot="1">
      <c r="A110" s="355" t="s">
        <v>82</v>
      </c>
      <c r="B110" s="344" t="s">
        <v>259</v>
      </c>
      <c r="C110" s="276"/>
      <c r="D110" s="286"/>
      <c r="E110" s="286"/>
      <c r="F110" s="420"/>
      <c r="G110" s="286"/>
      <c r="H110" s="315"/>
      <c r="I110" s="316">
        <f t="shared" si="2"/>
        <v>0</v>
      </c>
    </row>
    <row r="111" spans="1:9" ht="11.25" customHeight="1" thickBot="1">
      <c r="A111" s="402" t="s">
        <v>86</v>
      </c>
      <c r="B111" s="403" t="s">
        <v>87</v>
      </c>
      <c r="C111" s="366">
        <f>C116+C112+C114+C115+C135+C137+C134+C113</f>
        <v>156106.80000000002</v>
      </c>
      <c r="D111" s="365">
        <f>D116+D112+D114+D115+D135+D137+D134+D113+D132+D133+D131+D136</f>
        <v>175614.4</v>
      </c>
      <c r="E111" s="365">
        <f>E116+E112+E114+E115+E135+E137+E134+E133+E131+E132</f>
        <v>103572.88946</v>
      </c>
      <c r="F111" s="421">
        <f>F116+F112+F114+F115+F135+F137+F134</f>
        <v>0</v>
      </c>
      <c r="G111" s="365">
        <f>G116+G112+G114+G115+G135+G137+G134+G131+G133</f>
        <v>98500.42611000001</v>
      </c>
      <c r="H111" s="315">
        <f t="shared" si="3"/>
        <v>58.97744687223827</v>
      </c>
      <c r="I111" s="316">
        <f t="shared" si="2"/>
        <v>-72041.51053999999</v>
      </c>
    </row>
    <row r="112" spans="1:9" ht="14.25" customHeight="1" thickBot="1">
      <c r="A112" s="350" t="s">
        <v>88</v>
      </c>
      <c r="B112" s="342" t="s">
        <v>271</v>
      </c>
      <c r="C112" s="422">
        <v>528</v>
      </c>
      <c r="D112" s="461">
        <v>669.5</v>
      </c>
      <c r="E112" s="282">
        <v>334.75</v>
      </c>
      <c r="G112" s="273">
        <v>268.65</v>
      </c>
      <c r="H112" s="315">
        <f t="shared" si="3"/>
        <v>50</v>
      </c>
      <c r="I112" s="316">
        <f t="shared" si="2"/>
        <v>-334.75</v>
      </c>
    </row>
    <row r="113" spans="1:9" ht="24.75" customHeight="1" thickBot="1">
      <c r="A113" s="350" t="s">
        <v>277</v>
      </c>
      <c r="B113" s="447" t="s">
        <v>278</v>
      </c>
      <c r="C113" s="448"/>
      <c r="D113" s="461">
        <v>3.9</v>
      </c>
      <c r="E113" s="282"/>
      <c r="G113" s="282"/>
      <c r="H113" s="315">
        <f t="shared" si="3"/>
        <v>0</v>
      </c>
      <c r="I113" s="316">
        <f t="shared" si="2"/>
        <v>-3.9</v>
      </c>
    </row>
    <row r="114" spans="1:10" ht="11.25" customHeight="1" thickBot="1">
      <c r="A114" s="355" t="s">
        <v>89</v>
      </c>
      <c r="B114" s="354" t="s">
        <v>272</v>
      </c>
      <c r="C114" s="405">
        <v>1371.6</v>
      </c>
      <c r="D114" s="457">
        <v>1371.6</v>
      </c>
      <c r="E114" s="280">
        <v>342.9</v>
      </c>
      <c r="F114" s="423"/>
      <c r="G114" s="271">
        <v>1248.2</v>
      </c>
      <c r="H114" s="315">
        <f t="shared" si="3"/>
        <v>25</v>
      </c>
      <c r="I114" s="316">
        <f t="shared" si="2"/>
        <v>-1028.6999999999998</v>
      </c>
      <c r="J114" s="3"/>
    </row>
    <row r="115" spans="1:10" ht="23.25" customHeight="1" thickBot="1">
      <c r="A115" s="355" t="s">
        <v>120</v>
      </c>
      <c r="B115" s="344" t="s">
        <v>273</v>
      </c>
      <c r="C115" s="422"/>
      <c r="D115" s="461">
        <v>430.2</v>
      </c>
      <c r="E115" s="280">
        <v>142.7164</v>
      </c>
      <c r="F115" s="423"/>
      <c r="G115" s="271">
        <v>247.47951</v>
      </c>
      <c r="H115" s="315">
        <f t="shared" si="3"/>
        <v>33.17443049744305</v>
      </c>
      <c r="I115" s="316">
        <f t="shared" si="2"/>
        <v>-287.4836</v>
      </c>
      <c r="J115" s="3"/>
    </row>
    <row r="116" spans="1:9" ht="11.25" customHeight="1" thickBot="1">
      <c r="A116" s="401" t="s">
        <v>90</v>
      </c>
      <c r="B116" s="314" t="s">
        <v>91</v>
      </c>
      <c r="C116" s="278">
        <f>C119+C120+C125+C128+C127+C118+C117+C126+C121+C129+C130+C122</f>
        <v>117543.3</v>
      </c>
      <c r="D116" s="288">
        <f>D119+D120+D125+D128+D127+D118+D117+D126+D121+D129+D130+D122+D123+D124</f>
        <v>118060.8</v>
      </c>
      <c r="E116" s="278">
        <f>E119+E120+E125+E128+E127+E118+E117+E126+E121+E129+E130+E122+E123</f>
        <v>70265.00166000002</v>
      </c>
      <c r="F116" s="404">
        <f>F119+F120+F125+F128+F127+F118+F117+F126+F121+F129+F130</f>
        <v>0</v>
      </c>
      <c r="G116" s="288">
        <f>G119+G120+G125+G128+G127+G118+G117+G126+G121+G129+G130</f>
        <v>70027.12700000001</v>
      </c>
      <c r="H116" s="315">
        <f t="shared" si="3"/>
        <v>59.51594573304604</v>
      </c>
      <c r="I116" s="316">
        <f t="shared" si="2"/>
        <v>-47795.79833999998</v>
      </c>
    </row>
    <row r="117" spans="1:9" ht="25.5" customHeight="1" thickBot="1">
      <c r="A117" s="350" t="s">
        <v>90</v>
      </c>
      <c r="B117" s="415" t="s">
        <v>118</v>
      </c>
      <c r="C117" s="422">
        <v>1384.2</v>
      </c>
      <c r="D117" s="461">
        <v>1384.2</v>
      </c>
      <c r="E117" s="281">
        <v>1383.8573</v>
      </c>
      <c r="F117" s="424"/>
      <c r="G117" s="272">
        <v>1492.526</v>
      </c>
      <c r="H117" s="315">
        <f t="shared" si="3"/>
        <v>99.97524201704955</v>
      </c>
      <c r="I117" s="316">
        <f t="shared" si="2"/>
        <v>-0.3427000000001499</v>
      </c>
    </row>
    <row r="118" spans="1:9" ht="11.25" customHeight="1" thickBot="1">
      <c r="A118" s="350" t="s">
        <v>90</v>
      </c>
      <c r="B118" s="342" t="s">
        <v>124</v>
      </c>
      <c r="C118" s="422">
        <v>27</v>
      </c>
      <c r="D118" s="461">
        <v>27</v>
      </c>
      <c r="E118" s="281"/>
      <c r="F118" s="424"/>
      <c r="G118" s="281"/>
      <c r="H118" s="315">
        <f t="shared" si="3"/>
        <v>0</v>
      </c>
      <c r="I118" s="316">
        <f t="shared" si="2"/>
        <v>-27</v>
      </c>
    </row>
    <row r="119" spans="1:9" ht="11.25" customHeight="1" thickBot="1">
      <c r="A119" s="350" t="s">
        <v>90</v>
      </c>
      <c r="B119" s="342" t="s">
        <v>200</v>
      </c>
      <c r="C119" s="422">
        <v>5444.6</v>
      </c>
      <c r="D119" s="461">
        <v>5444.6</v>
      </c>
      <c r="E119" s="281">
        <v>3457.08368</v>
      </c>
      <c r="F119" s="328"/>
      <c r="G119" s="272">
        <v>3902.6344</v>
      </c>
      <c r="H119" s="315">
        <f t="shared" si="3"/>
        <v>63.49564118576204</v>
      </c>
      <c r="I119" s="316">
        <f t="shared" si="2"/>
        <v>-1987.5163200000002</v>
      </c>
    </row>
    <row r="120" spans="1:9" ht="11.25" customHeight="1" thickBot="1">
      <c r="A120" s="355" t="s">
        <v>90</v>
      </c>
      <c r="B120" s="354" t="s">
        <v>199</v>
      </c>
      <c r="C120" s="409">
        <v>92696.4</v>
      </c>
      <c r="D120" s="459">
        <v>92696.4</v>
      </c>
      <c r="E120" s="280">
        <v>54691</v>
      </c>
      <c r="F120" s="423"/>
      <c r="G120" s="271">
        <v>56283</v>
      </c>
      <c r="H120" s="315">
        <f t="shared" si="3"/>
        <v>59.00013377002775</v>
      </c>
      <c r="I120" s="316">
        <f t="shared" si="2"/>
        <v>-38005.399999999994</v>
      </c>
    </row>
    <row r="121" spans="1:9" ht="11.25" customHeight="1" thickBot="1">
      <c r="A121" s="355" t="s">
        <v>90</v>
      </c>
      <c r="B121" s="354" t="s">
        <v>171</v>
      </c>
      <c r="C121" s="409">
        <v>15653.6</v>
      </c>
      <c r="D121" s="459">
        <v>15653.6</v>
      </c>
      <c r="E121" s="280">
        <v>9238</v>
      </c>
      <c r="F121" s="423"/>
      <c r="G121" s="271">
        <v>7144</v>
      </c>
      <c r="H121" s="315">
        <f t="shared" si="3"/>
        <v>59.01517861705934</v>
      </c>
      <c r="I121" s="316">
        <f t="shared" si="2"/>
        <v>-6415.6</v>
      </c>
    </row>
    <row r="122" spans="1:9" ht="11.25" customHeight="1" thickBot="1">
      <c r="A122" s="355" t="s">
        <v>90</v>
      </c>
      <c r="B122" s="354" t="s">
        <v>268</v>
      </c>
      <c r="C122" s="409">
        <v>1185.9</v>
      </c>
      <c r="D122" s="459">
        <v>1186.7</v>
      </c>
      <c r="E122" s="280">
        <v>603.10408</v>
      </c>
      <c r="F122" s="423"/>
      <c r="G122" s="280"/>
      <c r="H122" s="315">
        <f t="shared" si="3"/>
        <v>50.82194994522625</v>
      </c>
      <c r="I122" s="316">
        <f t="shared" si="2"/>
        <v>-583.5959200000001</v>
      </c>
    </row>
    <row r="123" spans="1:9" ht="11.25" customHeight="1" thickBot="1">
      <c r="A123" s="355" t="s">
        <v>90</v>
      </c>
      <c r="B123" s="354" t="s">
        <v>282</v>
      </c>
      <c r="C123" s="409"/>
      <c r="D123" s="459">
        <v>416.2</v>
      </c>
      <c r="E123" s="280">
        <v>208.1</v>
      </c>
      <c r="F123" s="423"/>
      <c r="G123" s="280"/>
      <c r="H123" s="315">
        <f t="shared" si="3"/>
        <v>50</v>
      </c>
      <c r="I123" s="316">
        <f t="shared" si="2"/>
        <v>-208.1</v>
      </c>
    </row>
    <row r="124" spans="1:9" ht="24.75" customHeight="1" thickBot="1">
      <c r="A124" s="355" t="s">
        <v>90</v>
      </c>
      <c r="B124" s="344" t="s">
        <v>283</v>
      </c>
      <c r="C124" s="409"/>
      <c r="D124" s="459">
        <v>100.5</v>
      </c>
      <c r="E124" s="280"/>
      <c r="F124" s="423"/>
      <c r="G124" s="280"/>
      <c r="H124" s="315">
        <f t="shared" si="3"/>
        <v>0</v>
      </c>
      <c r="I124" s="316">
        <f t="shared" si="2"/>
        <v>-100.5</v>
      </c>
    </row>
    <row r="125" spans="1:9" ht="11.25" customHeight="1" thickBot="1">
      <c r="A125" s="355" t="s">
        <v>90</v>
      </c>
      <c r="B125" s="354" t="s">
        <v>92</v>
      </c>
      <c r="C125" s="409"/>
      <c r="D125" s="459"/>
      <c r="E125" s="280"/>
      <c r="F125" s="423"/>
      <c r="G125" s="271">
        <v>209.75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145</v>
      </c>
      <c r="C126" s="409"/>
      <c r="D126" s="459"/>
      <c r="E126" s="280"/>
      <c r="F126" s="423"/>
      <c r="G126" s="271">
        <v>4.75</v>
      </c>
      <c r="H126" s="315"/>
      <c r="I126" s="316">
        <f t="shared" si="2"/>
        <v>0</v>
      </c>
    </row>
    <row r="127" spans="1:9" ht="11.25" customHeight="1" thickBot="1">
      <c r="A127" s="355" t="s">
        <v>90</v>
      </c>
      <c r="B127" s="354" t="s">
        <v>93</v>
      </c>
      <c r="C127" s="425">
        <v>1151.6</v>
      </c>
      <c r="D127" s="462">
        <v>1151.6</v>
      </c>
      <c r="E127" s="286">
        <v>683.8566</v>
      </c>
      <c r="F127" s="426"/>
      <c r="G127" s="276">
        <v>551.8666</v>
      </c>
      <c r="H127" s="315">
        <f t="shared" si="3"/>
        <v>59.3831712400139</v>
      </c>
      <c r="I127" s="316">
        <f t="shared" si="2"/>
        <v>-467.74339999999995</v>
      </c>
    </row>
    <row r="128" spans="1:9" ht="11.25" customHeight="1" thickBot="1">
      <c r="A128" s="355" t="s">
        <v>90</v>
      </c>
      <c r="B128" s="354" t="s">
        <v>198</v>
      </c>
      <c r="C128" s="409"/>
      <c r="D128" s="459"/>
      <c r="E128" s="280"/>
      <c r="F128" s="423"/>
      <c r="G128" s="271">
        <v>173</v>
      </c>
      <c r="H128" s="315"/>
      <c r="I128" s="316">
        <f t="shared" si="2"/>
        <v>0</v>
      </c>
    </row>
    <row r="129" spans="1:9" ht="36" customHeight="1" thickBot="1">
      <c r="A129" s="355" t="s">
        <v>90</v>
      </c>
      <c r="B129" s="344" t="s">
        <v>231</v>
      </c>
      <c r="C129" s="405"/>
      <c r="D129" s="457"/>
      <c r="E129" s="283"/>
      <c r="F129" s="414"/>
      <c r="G129" s="274">
        <v>71.6</v>
      </c>
      <c r="H129" s="315"/>
      <c r="I129" s="316">
        <f t="shared" si="2"/>
        <v>0</v>
      </c>
    </row>
    <row r="130" spans="1:9" ht="24" customHeight="1" thickBot="1">
      <c r="A130" s="355" t="s">
        <v>90</v>
      </c>
      <c r="B130" s="342" t="s">
        <v>180</v>
      </c>
      <c r="C130" s="405"/>
      <c r="D130" s="457"/>
      <c r="E130" s="283"/>
      <c r="F130" s="349"/>
      <c r="G130" s="274">
        <v>194</v>
      </c>
      <c r="H130" s="315"/>
      <c r="I130" s="316">
        <f t="shared" si="2"/>
        <v>0</v>
      </c>
    </row>
    <row r="131" spans="1:9" ht="12.75" customHeight="1" thickBot="1">
      <c r="A131" s="355" t="s">
        <v>94</v>
      </c>
      <c r="B131" s="342" t="s">
        <v>243</v>
      </c>
      <c r="C131" s="405"/>
      <c r="D131" s="457">
        <v>1207.9</v>
      </c>
      <c r="E131" s="283">
        <v>550</v>
      </c>
      <c r="F131" s="349"/>
      <c r="G131" s="274">
        <v>725</v>
      </c>
      <c r="H131" s="315">
        <f t="shared" si="3"/>
        <v>45.53357065982283</v>
      </c>
      <c r="I131" s="316">
        <f t="shared" si="2"/>
        <v>-657.9000000000001</v>
      </c>
    </row>
    <row r="132" spans="1:9" ht="26.25" customHeight="1" thickBot="1">
      <c r="A132" s="350" t="s">
        <v>279</v>
      </c>
      <c r="B132" s="342" t="s">
        <v>280</v>
      </c>
      <c r="C132" s="405"/>
      <c r="D132" s="457">
        <v>3704.2</v>
      </c>
      <c r="E132" s="283">
        <v>3583.5</v>
      </c>
      <c r="F132" s="349"/>
      <c r="G132" s="274"/>
      <c r="H132" s="315">
        <f t="shared" si="3"/>
        <v>96.74153663409103</v>
      </c>
      <c r="I132" s="316">
        <f t="shared" si="2"/>
        <v>-120.69999999999982</v>
      </c>
    </row>
    <row r="133" spans="1:9" ht="24" customHeight="1" thickBot="1">
      <c r="A133" s="350" t="s">
        <v>237</v>
      </c>
      <c r="B133" s="342" t="s">
        <v>238</v>
      </c>
      <c r="C133" s="405"/>
      <c r="D133" s="457">
        <v>179.5</v>
      </c>
      <c r="E133" s="283">
        <v>126.1944</v>
      </c>
      <c r="F133" s="349"/>
      <c r="G133" s="274">
        <v>194.7108</v>
      </c>
      <c r="H133" s="315">
        <f t="shared" si="3"/>
        <v>70.303286908078</v>
      </c>
      <c r="I133" s="316">
        <f t="shared" si="2"/>
        <v>-53.3056</v>
      </c>
    </row>
    <row r="134" spans="1:9" ht="48" customHeight="1" thickBot="1">
      <c r="A134" s="350" t="s">
        <v>153</v>
      </c>
      <c r="B134" s="342" t="s">
        <v>274</v>
      </c>
      <c r="C134" s="405">
        <v>1195.1</v>
      </c>
      <c r="D134" s="457">
        <v>1235.2</v>
      </c>
      <c r="E134" s="283">
        <v>1235.2</v>
      </c>
      <c r="F134" s="349"/>
      <c r="G134" s="283"/>
      <c r="H134" s="315">
        <f t="shared" si="3"/>
        <v>100</v>
      </c>
      <c r="I134" s="316">
        <f t="shared" si="2"/>
        <v>0</v>
      </c>
    </row>
    <row r="135" spans="1:9" ht="47.25" customHeight="1" thickBot="1">
      <c r="A135" s="350" t="s">
        <v>153</v>
      </c>
      <c r="B135" s="427" t="s">
        <v>123</v>
      </c>
      <c r="C135" s="428">
        <v>3831.8</v>
      </c>
      <c r="D135" s="463">
        <v>3791.7</v>
      </c>
      <c r="E135" s="283">
        <v>3791.7</v>
      </c>
      <c r="F135" s="349"/>
      <c r="G135" s="274">
        <v>2825.8828</v>
      </c>
      <c r="H135" s="315">
        <f t="shared" si="3"/>
        <v>100</v>
      </c>
      <c r="I135" s="316">
        <f t="shared" si="2"/>
        <v>0</v>
      </c>
    </row>
    <row r="136" spans="1:9" ht="27" customHeight="1" thickBot="1">
      <c r="A136" s="350" t="s">
        <v>286</v>
      </c>
      <c r="B136" s="427" t="s">
        <v>287</v>
      </c>
      <c r="C136" s="347"/>
      <c r="D136" s="454">
        <v>566.4</v>
      </c>
      <c r="E136" s="282"/>
      <c r="F136" s="337"/>
      <c r="G136" s="273"/>
      <c r="H136" s="315"/>
      <c r="I136" s="316"/>
    </row>
    <row r="137" spans="1:9" ht="11.25" customHeight="1" thickBot="1">
      <c r="A137" s="401" t="s">
        <v>95</v>
      </c>
      <c r="B137" s="468" t="s">
        <v>96</v>
      </c>
      <c r="C137" s="470">
        <f>C139+C138</f>
        <v>31637</v>
      </c>
      <c r="D137" s="288">
        <f>D139+D138</f>
        <v>44393.5</v>
      </c>
      <c r="E137" s="288">
        <f>E139+E138</f>
        <v>23200.927</v>
      </c>
      <c r="F137" s="404">
        <f>F139+F138</f>
        <v>0</v>
      </c>
      <c r="G137" s="288">
        <f>G139+G138</f>
        <v>22963.376</v>
      </c>
      <c r="H137" s="315">
        <f t="shared" si="3"/>
        <v>52.26199105724937</v>
      </c>
      <c r="I137" s="316">
        <f t="shared" si="2"/>
        <v>-21192.573</v>
      </c>
    </row>
    <row r="138" spans="1:9" ht="11.25" customHeight="1" thickBot="1">
      <c r="A138" s="406" t="s">
        <v>97</v>
      </c>
      <c r="B138" s="429" t="s">
        <v>232</v>
      </c>
      <c r="C138" s="471"/>
      <c r="D138" s="287">
        <v>12756.5</v>
      </c>
      <c r="E138" s="287">
        <v>6081.927</v>
      </c>
      <c r="F138" s="430"/>
      <c r="G138" s="277">
        <v>6091.376</v>
      </c>
      <c r="H138" s="315">
        <f t="shared" si="3"/>
        <v>47.677082271783014</v>
      </c>
      <c r="I138" s="316">
        <f t="shared" si="2"/>
        <v>-6674.573</v>
      </c>
    </row>
    <row r="139" spans="1:9" ht="11.25" customHeight="1" thickBot="1">
      <c r="A139" s="431" t="s">
        <v>97</v>
      </c>
      <c r="B139" s="469" t="s">
        <v>98</v>
      </c>
      <c r="C139" s="472">
        <v>31637</v>
      </c>
      <c r="D139" s="282">
        <v>31637</v>
      </c>
      <c r="E139" s="282">
        <v>17119</v>
      </c>
      <c r="G139" s="273">
        <v>16872</v>
      </c>
      <c r="H139" s="315">
        <f t="shared" si="3"/>
        <v>54.11069317571199</v>
      </c>
      <c r="I139" s="316">
        <f t="shared" si="2"/>
        <v>-14518</v>
      </c>
    </row>
    <row r="140" spans="1:9" ht="11.25" customHeight="1" thickBot="1">
      <c r="A140" s="401" t="s">
        <v>99</v>
      </c>
      <c r="B140" s="314" t="s">
        <v>117</v>
      </c>
      <c r="C140" s="278">
        <f>C151+C152+C142+C146+C144</f>
        <v>23193.958000000002</v>
      </c>
      <c r="D140" s="288">
        <f>D151+D152+D142+D146+D144+D147+D148</f>
        <v>39928.735799999995</v>
      </c>
      <c r="E140" s="288">
        <f>E151+E152+E142+E146+E144+E143+E145+E149+E150+E147+E148</f>
        <v>17678.01009</v>
      </c>
      <c r="F140" s="404">
        <f>F151+F152+F142+F146+F144+F143+F145+F149+F150</f>
        <v>0</v>
      </c>
      <c r="G140" s="288">
        <f>G141+G145+G147+G151+G152+G146+G149+G150</f>
        <v>17954.23589</v>
      </c>
      <c r="H140" s="315">
        <f t="shared" si="3"/>
        <v>44.273903833439185</v>
      </c>
      <c r="I140" s="316">
        <f aca="true" t="shared" si="4" ref="I140:I162">E140-D140</f>
        <v>-22250.725709999995</v>
      </c>
    </row>
    <row r="141" spans="1:9" ht="11.25" customHeight="1" thickBot="1">
      <c r="A141" s="401" t="s">
        <v>100</v>
      </c>
      <c r="B141" s="314" t="s">
        <v>117</v>
      </c>
      <c r="C141" s="278"/>
      <c r="D141" s="288"/>
      <c r="E141" s="288">
        <f>E142+E143+E145</f>
        <v>1379.2</v>
      </c>
      <c r="F141" s="357"/>
      <c r="G141" s="288">
        <f>G142+G143+G144</f>
        <v>1504</v>
      </c>
      <c r="H141" s="315"/>
      <c r="I141" s="316">
        <f t="shared" si="4"/>
        <v>1379.2</v>
      </c>
    </row>
    <row r="142" spans="1:9" ht="11.25" customHeight="1" thickBot="1">
      <c r="A142" s="350" t="s">
        <v>100</v>
      </c>
      <c r="B142" s="433" t="s">
        <v>216</v>
      </c>
      <c r="C142" s="405">
        <v>1479.2</v>
      </c>
      <c r="D142" s="457">
        <v>1479.2</v>
      </c>
      <c r="E142" s="281">
        <v>1379.2</v>
      </c>
      <c r="F142" s="328"/>
      <c r="G142" s="272">
        <v>1504</v>
      </c>
      <c r="H142" s="315">
        <f>E142/D142*100</f>
        <v>93.23958896700918</v>
      </c>
      <c r="I142" s="316">
        <f t="shared" si="4"/>
        <v>-100</v>
      </c>
    </row>
    <row r="143" spans="1:9" ht="11.25" customHeight="1" thickBot="1">
      <c r="A143" s="350" t="s">
        <v>100</v>
      </c>
      <c r="B143" s="323" t="s">
        <v>213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24" customHeight="1" thickBot="1">
      <c r="A144" s="350" t="s">
        <v>100</v>
      </c>
      <c r="B144" s="344" t="s">
        <v>181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0" t="s">
        <v>222</v>
      </c>
      <c r="B145" s="354" t="s">
        <v>223</v>
      </c>
      <c r="C145" s="409"/>
      <c r="D145" s="459"/>
      <c r="E145" s="281"/>
      <c r="F145" s="328"/>
      <c r="G145" s="281"/>
      <c r="H145" s="315"/>
      <c r="I145" s="316">
        <f t="shared" si="4"/>
        <v>0</v>
      </c>
    </row>
    <row r="146" spans="1:9" ht="11.25" customHeight="1" thickBot="1">
      <c r="A146" s="355" t="s">
        <v>244</v>
      </c>
      <c r="B146" s="418" t="s">
        <v>245</v>
      </c>
      <c r="C146" s="434"/>
      <c r="D146" s="464"/>
      <c r="E146" s="281"/>
      <c r="F146" s="328"/>
      <c r="G146" s="272">
        <v>15.2</v>
      </c>
      <c r="H146" s="315"/>
      <c r="I146" s="316">
        <f t="shared" si="4"/>
        <v>0</v>
      </c>
    </row>
    <row r="147" spans="1:9" ht="24" customHeight="1" thickBot="1">
      <c r="A147" s="355" t="s">
        <v>154</v>
      </c>
      <c r="B147" s="344" t="s">
        <v>155</v>
      </c>
      <c r="C147" s="434"/>
      <c r="D147" s="464">
        <v>100</v>
      </c>
      <c r="E147" s="280">
        <v>100</v>
      </c>
      <c r="F147" s="326"/>
      <c r="G147" s="271">
        <v>100</v>
      </c>
      <c r="H147" s="315"/>
      <c r="I147" s="316">
        <f t="shared" si="4"/>
        <v>0</v>
      </c>
    </row>
    <row r="148" spans="1:9" ht="25.5" customHeight="1" thickBot="1">
      <c r="A148" s="343" t="s">
        <v>156</v>
      </c>
      <c r="B148" s="344" t="s">
        <v>157</v>
      </c>
      <c r="C148" s="435"/>
      <c r="D148" s="465">
        <v>100</v>
      </c>
      <c r="E148" s="283">
        <v>100</v>
      </c>
      <c r="F148" s="349"/>
      <c r="G148" s="274">
        <v>50</v>
      </c>
      <c r="H148" s="315"/>
      <c r="I148" s="316">
        <f t="shared" si="4"/>
        <v>0</v>
      </c>
    </row>
    <row r="149" spans="1:9" ht="11.25" customHeight="1" thickBot="1">
      <c r="A149" s="355" t="s">
        <v>224</v>
      </c>
      <c r="B149" s="397" t="s">
        <v>225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355" t="s">
        <v>226</v>
      </c>
      <c r="B150" s="427" t="s">
        <v>227</v>
      </c>
      <c r="C150" s="407"/>
      <c r="D150" s="458"/>
      <c r="E150" s="282"/>
      <c r="F150" s="337"/>
      <c r="G150" s="282"/>
      <c r="H150" s="315"/>
      <c r="I150" s="316">
        <f t="shared" si="4"/>
        <v>0</v>
      </c>
    </row>
    <row r="151" spans="1:9" ht="11.25" customHeight="1" thickBot="1">
      <c r="A151" s="401" t="s">
        <v>112</v>
      </c>
      <c r="B151" s="436" t="s">
        <v>113</v>
      </c>
      <c r="C151" s="278">
        <v>21567.358</v>
      </c>
      <c r="D151" s="288">
        <v>27506.4358</v>
      </c>
      <c r="E151" s="288">
        <v>9415.1076</v>
      </c>
      <c r="F151" s="357"/>
      <c r="G151" s="278">
        <v>8968.17235</v>
      </c>
      <c r="H151" s="315">
        <f>E151/D151*100</f>
        <v>34.22874438715902</v>
      </c>
      <c r="I151" s="316">
        <f t="shared" si="4"/>
        <v>-18091.3282</v>
      </c>
    </row>
    <row r="152" spans="1:9" ht="11.25" customHeight="1" thickBot="1">
      <c r="A152" s="338" t="s">
        <v>101</v>
      </c>
      <c r="B152" s="339" t="s">
        <v>210</v>
      </c>
      <c r="C152" s="275">
        <f>C155+C153+C156</f>
        <v>147.4</v>
      </c>
      <c r="D152" s="284">
        <f>D155+D153+D156</f>
        <v>10743.1</v>
      </c>
      <c r="E152" s="284">
        <f>E155+E153+E156+E154+E157</f>
        <v>6683.70249</v>
      </c>
      <c r="F152" s="437"/>
      <c r="G152" s="284">
        <f>G155+G153+G156+G154</f>
        <v>7366.86354</v>
      </c>
      <c r="H152" s="315">
        <f>E152/D152*100</f>
        <v>62.21390929992273</v>
      </c>
      <c r="I152" s="316">
        <f t="shared" si="4"/>
        <v>-4059.3975100000007</v>
      </c>
    </row>
    <row r="153" spans="1:9" ht="24" customHeight="1" thickBot="1">
      <c r="A153" s="350" t="s">
        <v>102</v>
      </c>
      <c r="B153" s="342" t="s">
        <v>233</v>
      </c>
      <c r="C153" s="422"/>
      <c r="D153" s="461">
        <v>10595.7</v>
      </c>
      <c r="E153" s="281">
        <v>6668.266</v>
      </c>
      <c r="F153" s="321"/>
      <c r="G153" s="272">
        <v>7315.893</v>
      </c>
      <c r="H153" s="315">
        <f>E153/D153*100</f>
        <v>62.93369951961644</v>
      </c>
      <c r="I153" s="316">
        <f t="shared" si="4"/>
        <v>-3927.434000000001</v>
      </c>
    </row>
    <row r="154" spans="1:9" ht="25.5" customHeight="1" thickBot="1">
      <c r="A154" s="350" t="s">
        <v>102</v>
      </c>
      <c r="B154" s="342" t="s">
        <v>219</v>
      </c>
      <c r="C154" s="422"/>
      <c r="D154" s="461"/>
      <c r="E154" s="281"/>
      <c r="F154" s="321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51" t="s">
        <v>211</v>
      </c>
      <c r="C155" s="405"/>
      <c r="D155" s="457"/>
      <c r="E155" s="281"/>
      <c r="F155" s="328"/>
      <c r="G155" s="281"/>
      <c r="H155" s="315"/>
      <c r="I155" s="316">
        <f t="shared" si="4"/>
        <v>0</v>
      </c>
    </row>
    <row r="156" spans="1:9" ht="11.25" customHeight="1" thickBot="1">
      <c r="A156" s="350" t="s">
        <v>102</v>
      </c>
      <c r="B156" s="344" t="s">
        <v>218</v>
      </c>
      <c r="C156" s="411">
        <v>147.4</v>
      </c>
      <c r="D156" s="377">
        <v>147.4</v>
      </c>
      <c r="E156" s="281">
        <v>15.43649</v>
      </c>
      <c r="F156" s="328"/>
      <c r="G156" s="272">
        <v>50.97054</v>
      </c>
      <c r="H156" s="315">
        <f>E156/D156*100</f>
        <v>10.472516960651287</v>
      </c>
      <c r="I156" s="316">
        <f t="shared" si="4"/>
        <v>-131.96351</v>
      </c>
    </row>
    <row r="157" spans="1:9" ht="11.25" customHeight="1" thickBot="1">
      <c r="A157" s="350" t="s">
        <v>102</v>
      </c>
      <c r="B157" s="397" t="s">
        <v>255</v>
      </c>
      <c r="C157" s="411"/>
      <c r="D157" s="377"/>
      <c r="E157" s="281"/>
      <c r="F157" s="328"/>
      <c r="G157" s="281"/>
      <c r="H157" s="315"/>
      <c r="I157" s="316">
        <f t="shared" si="4"/>
        <v>0</v>
      </c>
    </row>
    <row r="158" spans="1:9" ht="11.25" customHeight="1" thickBot="1">
      <c r="A158" s="438" t="s">
        <v>137</v>
      </c>
      <c r="B158" s="450" t="s">
        <v>132</v>
      </c>
      <c r="C158" s="439"/>
      <c r="D158" s="466">
        <v>4181</v>
      </c>
      <c r="E158" s="319">
        <v>4180.25445</v>
      </c>
      <c r="F158" s="328"/>
      <c r="G158" s="319">
        <v>3000</v>
      </c>
      <c r="H158" s="315">
        <f>E158/D158*100</f>
        <v>99.98216814159294</v>
      </c>
      <c r="I158" s="316">
        <f t="shared" si="4"/>
        <v>-0.7455499999996391</v>
      </c>
    </row>
    <row r="159" spans="1:9" ht="11.25" customHeight="1" thickBot="1">
      <c r="A159" s="438" t="s">
        <v>128</v>
      </c>
      <c r="B159" s="440" t="s">
        <v>70</v>
      </c>
      <c r="C159" s="439"/>
      <c r="D159" s="466"/>
      <c r="E159" s="289"/>
      <c r="F159" s="441"/>
      <c r="G159" s="289"/>
      <c r="H159" s="315"/>
      <c r="I159" s="316">
        <f t="shared" si="4"/>
        <v>0</v>
      </c>
    </row>
    <row r="160" spans="1:9" ht="11.25" customHeight="1" thickBot="1">
      <c r="A160" s="343" t="s">
        <v>158</v>
      </c>
      <c r="B160" s="348" t="s">
        <v>197</v>
      </c>
      <c r="C160" s="274"/>
      <c r="D160" s="283"/>
      <c r="E160" s="280">
        <v>27.3398</v>
      </c>
      <c r="F160" s="326"/>
      <c r="G160" s="280">
        <v>3.6</v>
      </c>
      <c r="H160" s="315"/>
      <c r="I160" s="316">
        <f t="shared" si="4"/>
        <v>27.3398</v>
      </c>
    </row>
    <row r="161" spans="1:9" ht="11.25" customHeight="1" thickBot="1">
      <c r="A161" s="438" t="s">
        <v>129</v>
      </c>
      <c r="B161" s="440" t="s">
        <v>71</v>
      </c>
      <c r="C161" s="279"/>
      <c r="D161" s="289"/>
      <c r="E161" s="289">
        <v>-39.3398</v>
      </c>
      <c r="F161" s="441"/>
      <c r="G161" s="279">
        <v>-1266.29709</v>
      </c>
      <c r="H161" s="315"/>
      <c r="I161" s="316">
        <f t="shared" si="4"/>
        <v>-39.3398</v>
      </c>
    </row>
    <row r="162" spans="1:9" ht="11.25" customHeight="1" thickBot="1">
      <c r="A162" s="401"/>
      <c r="B162" s="314" t="s">
        <v>103</v>
      </c>
      <c r="C162" s="278">
        <f>C85+C8</f>
        <v>364304.40691</v>
      </c>
      <c r="D162" s="288">
        <f>D85+D8</f>
        <v>417627.58471</v>
      </c>
      <c r="E162" s="288">
        <f>E85+E8</f>
        <v>232953.61542</v>
      </c>
      <c r="F162" s="278">
        <f>F85+F8</f>
        <v>0</v>
      </c>
      <c r="G162" s="288">
        <f>G8+G85</f>
        <v>220018.71148000003</v>
      </c>
      <c r="H162" s="315">
        <f>E162/D162*100</f>
        <v>55.7802271566335</v>
      </c>
      <c r="I162" s="316">
        <f t="shared" si="4"/>
        <v>-184673.96929000004</v>
      </c>
    </row>
    <row r="163" spans="1:9" ht="11.25" customHeight="1">
      <c r="A163" s="1"/>
      <c r="B163" s="296"/>
      <c r="C163" s="296"/>
      <c r="D163" s="467"/>
      <c r="F163" s="442"/>
      <c r="G163" s="443"/>
      <c r="H163" s="5"/>
      <c r="I163" s="444"/>
    </row>
    <row r="164" spans="1:8" ht="11.25" customHeight="1">
      <c r="A164" s="2" t="s">
        <v>239</v>
      </c>
      <c r="B164" s="2"/>
      <c r="C164" s="6"/>
      <c r="D164" s="244"/>
      <c r="E164" s="222"/>
      <c r="F164" s="5"/>
      <c r="G164" s="222"/>
      <c r="H164" s="2"/>
    </row>
    <row r="165" spans="1:8" ht="11.25" customHeight="1">
      <c r="A165" s="2" t="s">
        <v>206</v>
      </c>
      <c r="B165" s="4"/>
      <c r="C165" s="4"/>
      <c r="D165" s="245"/>
      <c r="E165" s="222" t="s">
        <v>240</v>
      </c>
      <c r="F165" s="164"/>
      <c r="G165" s="445"/>
      <c r="H165" s="2"/>
    </row>
    <row r="166" spans="1:8" ht="11.25" customHeight="1">
      <c r="A166" s="2"/>
      <c r="B166" s="4"/>
      <c r="C166" s="4"/>
      <c r="D166" s="245"/>
      <c r="E166" s="222"/>
      <c r="F166" s="164"/>
      <c r="G166" s="445"/>
      <c r="H166" s="2"/>
    </row>
    <row r="167" spans="1:7" ht="11.25" customHeight="1">
      <c r="A167" s="163" t="s">
        <v>207</v>
      </c>
      <c r="B167" s="2"/>
      <c r="C167" s="2"/>
      <c r="D167" s="246"/>
      <c r="E167" s="223"/>
      <c r="F167" s="3"/>
      <c r="G167" s="223"/>
    </row>
    <row r="168" spans="1:7" ht="11.25" customHeight="1">
      <c r="A168" s="163" t="s">
        <v>208</v>
      </c>
      <c r="C168" s="2"/>
      <c r="D168" s="246"/>
      <c r="E168" s="223"/>
      <c r="F168" s="3"/>
      <c r="G168" s="446"/>
    </row>
    <row r="169" spans="1:6" ht="11.25" customHeight="1">
      <c r="A169" s="1"/>
      <c r="F169" s="29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  <row r="175" ht="11.25" customHeight="1">
      <c r="A175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">
      <selection activeCell="G164" sqref="G16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296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3" t="s">
        <v>108</v>
      </c>
      <c r="I5" s="494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297</v>
      </c>
      <c r="F6" s="307" t="s">
        <v>220</v>
      </c>
      <c r="G6" s="306" t="s">
        <v>297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C9+C20+C28+C48+C57+C83+C36+C56+C55+C14</f>
        <v>58185.84891000001</v>
      </c>
      <c r="D8" s="288">
        <f>D9+D20+D28+D48+D57+D83+D36+D56+D55+D14</f>
        <v>61185.84891</v>
      </c>
      <c r="E8" s="288">
        <f>E9+E20+E28+E48+E57+E83+E36+E56+E55+E14+E34+E46</f>
        <v>34673.58944</v>
      </c>
      <c r="F8" s="278">
        <f>F9+F20+F28+F48+F57+F83+F36+F56+F55+F14</f>
        <v>0</v>
      </c>
      <c r="G8" s="288">
        <f>G9+G20+G28+G48+G57+G83+G36+G56+G55+G14+G34</f>
        <v>36169.214060000006</v>
      </c>
      <c r="H8" s="315">
        <f>E8/D8*100</f>
        <v>56.66929536436173</v>
      </c>
      <c r="I8" s="316">
        <f>E8-D8</f>
        <v>-26512.259469999997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22724.25598</v>
      </c>
      <c r="F9" s="321">
        <f>F10</f>
        <v>0</v>
      </c>
      <c r="G9" s="319">
        <f>G10</f>
        <v>19291.794570000002</v>
      </c>
      <c r="H9" s="315">
        <f aca="true" t="shared" si="0" ref="H9:H70">E9/D9*100</f>
        <v>57.01303622861158</v>
      </c>
      <c r="I9" s="316">
        <f>E9-D9</f>
        <v>-17133.74402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22724.25598</v>
      </c>
      <c r="F10" s="273">
        <f>F11+F12+F13</f>
        <v>0</v>
      </c>
      <c r="G10" s="282">
        <f>G11+G12+G13</f>
        <v>19291.794570000002</v>
      </c>
      <c r="H10" s="315">
        <f t="shared" si="0"/>
        <v>57.01303622861158</v>
      </c>
      <c r="I10" s="316">
        <f aca="true" t="shared" si="1" ref="I10:I75">E10-D10</f>
        <v>-17133.74402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22490.55712</v>
      </c>
      <c r="F11" s="326"/>
      <c r="G11" s="38">
        <v>18942.02365</v>
      </c>
      <c r="H11" s="315">
        <f t="shared" si="0"/>
        <v>57.096689083353006</v>
      </c>
      <c r="I11" s="316">
        <f t="shared" si="1"/>
        <v>-16899.74288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61.70244</v>
      </c>
      <c r="F12" s="328"/>
      <c r="G12" s="45">
        <v>67.87984</v>
      </c>
      <c r="H12" s="315">
        <f t="shared" si="0"/>
        <v>48.12982839313573</v>
      </c>
      <c r="I12" s="316">
        <f t="shared" si="1"/>
        <v>-66.49756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171.99642</v>
      </c>
      <c r="F13" s="326"/>
      <c r="G13" s="38">
        <v>281.89108</v>
      </c>
      <c r="H13" s="315">
        <f t="shared" si="0"/>
        <v>50.66168483063328</v>
      </c>
      <c r="I13" s="316">
        <f t="shared" si="1"/>
        <v>-167.50358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17.28858</v>
      </c>
      <c r="F14" s="278">
        <f>F15</f>
        <v>0</v>
      </c>
      <c r="G14" s="288">
        <f>G15</f>
        <v>13.21273</v>
      </c>
      <c r="H14" s="315">
        <f t="shared" si="0"/>
        <v>69.54121952897138</v>
      </c>
      <c r="I14" s="316">
        <f t="shared" si="1"/>
        <v>-7.572330000000001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17.28858</v>
      </c>
      <c r="F15" s="272">
        <f>F16+F17+F18+F19</f>
        <v>0</v>
      </c>
      <c r="G15" s="281">
        <f>G16+G17+G18+G19</f>
        <v>13.21273</v>
      </c>
      <c r="H15" s="315">
        <f t="shared" si="0"/>
        <v>69.54121952897138</v>
      </c>
      <c r="I15" s="316">
        <f t="shared" si="1"/>
        <v>-7.572330000000001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5.79078</v>
      </c>
      <c r="F16" s="328"/>
      <c r="G16" s="45">
        <v>4.42834</v>
      </c>
      <c r="H16" s="315">
        <f t="shared" si="0"/>
        <v>65.64542641107319</v>
      </c>
      <c r="I16" s="316">
        <f t="shared" si="1"/>
        <v>-3.030520000000001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0.09605</v>
      </c>
      <c r="F17" s="328"/>
      <c r="G17" s="45">
        <v>0.12093</v>
      </c>
      <c r="H17" s="315">
        <f t="shared" si="0"/>
        <v>71.6737556898739</v>
      </c>
      <c r="I17" s="316">
        <f t="shared" si="1"/>
        <v>-0.037959999999999994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12.26746</v>
      </c>
      <c r="F18" s="328"/>
      <c r="G18" s="45">
        <v>8.9846</v>
      </c>
      <c r="H18" s="315">
        <f t="shared" si="0"/>
        <v>63.71567886050492</v>
      </c>
      <c r="I18" s="316">
        <f t="shared" si="1"/>
        <v>-6.985980000000001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-0.86571</v>
      </c>
      <c r="F19" s="337"/>
      <c r="G19" s="34">
        <v>-0.32114</v>
      </c>
      <c r="H19" s="315">
        <f t="shared" si="0"/>
        <v>25.858762664882427</v>
      </c>
      <c r="I19" s="316">
        <f t="shared" si="1"/>
        <v>2.48213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6326.31185</v>
      </c>
      <c r="F20" s="340">
        <f>F21+F25+F26+F27</f>
        <v>0</v>
      </c>
      <c r="G20" s="288">
        <f>G21+G25+G26+G27</f>
        <v>6625.992770000001</v>
      </c>
      <c r="H20" s="315">
        <f t="shared" si="0"/>
        <v>70.01551255225726</v>
      </c>
      <c r="I20" s="316">
        <f t="shared" si="1"/>
        <v>-2709.2741499999993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3179.39973</v>
      </c>
      <c r="F21" s="272">
        <f>F22+F23</f>
        <v>0</v>
      </c>
      <c r="G21" s="281">
        <f>G22+G23</f>
        <v>3237.1219300000002</v>
      </c>
      <c r="H21" s="315">
        <f t="shared" si="0"/>
        <v>90.81108841357351</v>
      </c>
      <c r="I21" s="316">
        <f t="shared" si="1"/>
        <v>-321.71426999999994</v>
      </c>
    </row>
    <row r="22" spans="1:9" s="341" customFormat="1" ht="25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1112.56557</v>
      </c>
      <c r="F22" s="346"/>
      <c r="G22" s="38">
        <v>827.03279</v>
      </c>
      <c r="H22" s="315">
        <f t="shared" si="0"/>
        <v>99.80986287605916</v>
      </c>
      <c r="I22" s="316">
        <f t="shared" si="1"/>
        <v>-2.1194299999999657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2066.83416</v>
      </c>
      <c r="G23" s="34">
        <v>2410.08914</v>
      </c>
      <c r="H23" s="315">
        <f t="shared" si="0"/>
        <v>86.60782114196567</v>
      </c>
      <c r="I23" s="316">
        <f t="shared" si="1"/>
        <v>-319.5948400000002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1669.13293</v>
      </c>
      <c r="F25" s="328"/>
      <c r="G25" s="45">
        <v>2431.90664</v>
      </c>
      <c r="H25" s="315">
        <f t="shared" si="0"/>
        <v>45.73504474909517</v>
      </c>
      <c r="I25" s="316">
        <f t="shared" si="1"/>
        <v>-1980.43807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1206.33352</v>
      </c>
      <c r="F26" s="328"/>
      <c r="G26" s="38">
        <v>729.96345</v>
      </c>
      <c r="H26" s="315">
        <f t="shared" si="0"/>
        <v>88.98883373500018</v>
      </c>
      <c r="I26" s="316">
        <f t="shared" si="1"/>
        <v>-149.2674800000002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271.44567</v>
      </c>
      <c r="F27" s="337"/>
      <c r="G27" s="73">
        <v>227.00075</v>
      </c>
      <c r="H27" s="315">
        <f t="shared" si="0"/>
        <v>51.283897600604575</v>
      </c>
      <c r="I27" s="316">
        <f t="shared" si="1"/>
        <v>-257.85432999999995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690.90056</v>
      </c>
      <c r="F28" s="340">
        <f>F30+F32+F33</f>
        <v>0</v>
      </c>
      <c r="G28" s="288">
        <f>G30+G32+G33</f>
        <v>755.99984</v>
      </c>
      <c r="H28" s="315">
        <f t="shared" si="0"/>
        <v>44.18746110655955</v>
      </c>
      <c r="I28" s="316">
        <f t="shared" si="1"/>
        <v>-872.66644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690.90056</v>
      </c>
      <c r="F30" s="1">
        <f>F31</f>
        <v>0</v>
      </c>
      <c r="G30" s="286">
        <f>G31</f>
        <v>755.99984</v>
      </c>
      <c r="H30" s="315">
        <f t="shared" si="0"/>
        <v>44.18746110655955</v>
      </c>
      <c r="I30" s="316">
        <f t="shared" si="1"/>
        <v>-872.66644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690.90056</v>
      </c>
      <c r="F31" s="337"/>
      <c r="G31" s="73">
        <v>755.99984</v>
      </c>
      <c r="H31" s="315">
        <f t="shared" si="0"/>
        <v>44.18746110655955</v>
      </c>
      <c r="I31" s="316">
        <f t="shared" si="1"/>
        <v>-872.66644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1509.4533000000001</v>
      </c>
      <c r="F36" s="367">
        <f>F38+F39+F43</f>
        <v>0</v>
      </c>
      <c r="G36" s="365">
        <f>G38+G39+G43</f>
        <v>1307.97426</v>
      </c>
      <c r="H36" s="315">
        <f t="shared" si="0"/>
        <v>23.007030355130105</v>
      </c>
      <c r="I36" s="316">
        <f t="shared" si="1"/>
        <v>-5051.3817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1229.95075</v>
      </c>
      <c r="F38" s="337"/>
      <c r="G38" s="45">
        <v>1075.20788</v>
      </c>
      <c r="H38" s="315"/>
      <c r="I38" s="316">
        <f t="shared" si="1"/>
        <v>-4578.04925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80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115.22935</v>
      </c>
      <c r="F43" s="380">
        <f>F45</f>
        <v>0</v>
      </c>
      <c r="G43" s="281">
        <f>G45</f>
        <v>78.80235</v>
      </c>
      <c r="H43" s="315">
        <f t="shared" si="0"/>
        <v>42.862480703777415</v>
      </c>
      <c r="I43" s="316">
        <f t="shared" si="1"/>
        <v>-153.60564999999997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23"/>
      <c r="B45" s="296" t="s">
        <v>37</v>
      </c>
      <c r="C45" s="273">
        <v>184</v>
      </c>
      <c r="D45" s="282">
        <v>268.835</v>
      </c>
      <c r="E45" s="282">
        <v>115.22935</v>
      </c>
      <c r="F45" s="378"/>
      <c r="G45" s="34">
        <v>78.80235</v>
      </c>
      <c r="H45" s="474">
        <f t="shared" si="0"/>
        <v>42.862480703777415</v>
      </c>
      <c r="I45" s="475">
        <f t="shared" si="1"/>
        <v>-153.60564999999997</v>
      </c>
    </row>
    <row r="46" spans="1:9" s="379" customFormat="1" ht="11.25" customHeight="1" thickBot="1">
      <c r="A46" s="352" t="s">
        <v>299</v>
      </c>
      <c r="B46" s="489" t="s">
        <v>300</v>
      </c>
      <c r="C46" s="485"/>
      <c r="D46" s="486"/>
      <c r="E46" s="490">
        <f>E47</f>
        <v>0.83</v>
      </c>
      <c r="F46" s="487"/>
      <c r="G46" s="485"/>
      <c r="H46" s="488"/>
      <c r="I46" s="316"/>
    </row>
    <row r="47" spans="1:9" s="379" customFormat="1" ht="11.25" customHeight="1" thickBot="1">
      <c r="A47" s="406" t="s">
        <v>298</v>
      </c>
      <c r="B47" s="480" t="s">
        <v>300</v>
      </c>
      <c r="C47" s="481"/>
      <c r="D47" s="482"/>
      <c r="E47" s="482">
        <v>0.83</v>
      </c>
      <c r="F47" s="483"/>
      <c r="G47" s="481"/>
      <c r="H47" s="484"/>
      <c r="I47" s="478"/>
    </row>
    <row r="48" spans="1:9" s="379" customFormat="1" ht="11.25" customHeight="1" thickBot="1">
      <c r="A48" s="479" t="s">
        <v>38</v>
      </c>
      <c r="B48" s="476" t="s">
        <v>39</v>
      </c>
      <c r="C48" s="366">
        <f>C49+C50+C51+C52+C54</f>
        <v>1610.688</v>
      </c>
      <c r="D48" s="365">
        <f>D49+D50+D51+D52+D54</f>
        <v>1861.5</v>
      </c>
      <c r="E48" s="365">
        <f>E49+E50+E51+E52+E54+E53</f>
        <v>1983.7309300000002</v>
      </c>
      <c r="F48" s="437"/>
      <c r="G48" s="365">
        <f>G49+G50+G52+G51+G54+G53</f>
        <v>5638.98373</v>
      </c>
      <c r="H48" s="477">
        <f t="shared" si="0"/>
        <v>106.56626000537202</v>
      </c>
      <c r="I48" s="478">
        <f t="shared" si="1"/>
        <v>122.23093000000017</v>
      </c>
    </row>
    <row r="49" spans="1:9" s="379" customFormat="1" ht="11.25" customHeight="1" thickBot="1">
      <c r="A49" s="343" t="s">
        <v>193</v>
      </c>
      <c r="B49" s="370" t="s">
        <v>151</v>
      </c>
      <c r="C49" s="273">
        <v>672.129</v>
      </c>
      <c r="D49" s="282">
        <v>672.129</v>
      </c>
      <c r="E49" s="282">
        <v>-784.67531</v>
      </c>
      <c r="F49" s="378"/>
      <c r="G49" s="34">
        <v>3062.15939</v>
      </c>
      <c r="H49" s="315">
        <f t="shared" si="0"/>
        <v>-116.74474840395222</v>
      </c>
      <c r="I49" s="316">
        <f t="shared" si="1"/>
        <v>-1456.80431</v>
      </c>
    </row>
    <row r="50" spans="1:9" s="379" customFormat="1" ht="11.25" customHeight="1" thickBot="1">
      <c r="A50" s="343" t="s">
        <v>176</v>
      </c>
      <c r="B50" s="387" t="s">
        <v>178</v>
      </c>
      <c r="C50" s="271"/>
      <c r="D50" s="280">
        <v>0.812</v>
      </c>
      <c r="E50" s="280">
        <v>5.37882</v>
      </c>
      <c r="F50" s="388"/>
      <c r="G50" s="38">
        <v>11.17611</v>
      </c>
      <c r="H50" s="315">
        <f t="shared" si="0"/>
        <v>662.4162561576354</v>
      </c>
      <c r="I50" s="316">
        <f t="shared" si="1"/>
        <v>4.56682</v>
      </c>
    </row>
    <row r="51" spans="1:9" s="379" customFormat="1" ht="11.25" customHeight="1" thickBot="1">
      <c r="A51" s="343" t="s">
        <v>214</v>
      </c>
      <c r="B51" s="387" t="s">
        <v>215</v>
      </c>
      <c r="C51" s="271"/>
      <c r="D51" s="280"/>
      <c r="E51" s="280"/>
      <c r="F51" s="388"/>
      <c r="G51" s="38"/>
      <c r="H51" s="315"/>
      <c r="I51" s="316">
        <f t="shared" si="1"/>
        <v>0</v>
      </c>
    </row>
    <row r="52" spans="1:9" s="379" customFormat="1" ht="11.25" customHeight="1" thickBot="1">
      <c r="A52" s="343" t="s">
        <v>177</v>
      </c>
      <c r="B52" s="372" t="s">
        <v>179</v>
      </c>
      <c r="C52" s="271">
        <v>76.338</v>
      </c>
      <c r="D52" s="280">
        <v>76.338</v>
      </c>
      <c r="E52" s="280">
        <v>150.81613</v>
      </c>
      <c r="F52" s="388"/>
      <c r="G52" s="38">
        <v>87.97395</v>
      </c>
      <c r="H52" s="315">
        <f t="shared" si="0"/>
        <v>197.56363803086273</v>
      </c>
      <c r="I52" s="316">
        <f t="shared" si="1"/>
        <v>74.47813</v>
      </c>
    </row>
    <row r="53" spans="1:9" s="379" customFormat="1" ht="11.25" customHeight="1" thickBot="1">
      <c r="A53" s="343" t="s">
        <v>202</v>
      </c>
      <c r="B53" s="370" t="s">
        <v>203</v>
      </c>
      <c r="C53" s="274"/>
      <c r="D53" s="283"/>
      <c r="E53" s="283">
        <v>0.08628</v>
      </c>
      <c r="F53" s="389"/>
      <c r="G53" s="73">
        <v>0.00366</v>
      </c>
      <c r="H53" s="315"/>
      <c r="I53" s="316">
        <f t="shared" si="1"/>
        <v>0.08628</v>
      </c>
    </row>
    <row r="54" spans="1:9" s="379" customFormat="1" ht="23.25" customHeight="1" thickBot="1">
      <c r="A54" s="343" t="s">
        <v>204</v>
      </c>
      <c r="B54" s="390" t="s">
        <v>205</v>
      </c>
      <c r="C54" s="274">
        <v>862.221</v>
      </c>
      <c r="D54" s="283">
        <v>1112.221</v>
      </c>
      <c r="E54" s="283">
        <v>2612.12501</v>
      </c>
      <c r="F54" s="389"/>
      <c r="G54" s="73">
        <v>2477.67062</v>
      </c>
      <c r="H54" s="315">
        <f t="shared" si="0"/>
        <v>234.85665258972813</v>
      </c>
      <c r="I54" s="316">
        <f t="shared" si="1"/>
        <v>1499.9040100000002</v>
      </c>
    </row>
    <row r="55" spans="1:10" s="379" customFormat="1" ht="34.5" customHeight="1" thickBot="1">
      <c r="A55" s="391" t="s">
        <v>228</v>
      </c>
      <c r="B55" s="392" t="s">
        <v>119</v>
      </c>
      <c r="C55" s="393"/>
      <c r="D55" s="456"/>
      <c r="E55" s="288"/>
      <c r="F55" s="357"/>
      <c r="G55" s="288"/>
      <c r="H55" s="315"/>
      <c r="I55" s="316">
        <f t="shared" si="1"/>
        <v>0</v>
      </c>
      <c r="J55" s="293"/>
    </row>
    <row r="56" spans="1:9" s="3" customFormat="1" ht="11.25" customHeight="1" thickBot="1">
      <c r="A56" s="338" t="s">
        <v>143</v>
      </c>
      <c r="B56" s="339" t="s">
        <v>40</v>
      </c>
      <c r="C56" s="275">
        <v>1000</v>
      </c>
      <c r="D56" s="284">
        <v>1300</v>
      </c>
      <c r="E56" s="284">
        <v>756.35437</v>
      </c>
      <c r="F56" s="394"/>
      <c r="G56" s="104">
        <v>712.2226</v>
      </c>
      <c r="H56" s="315">
        <f t="shared" si="0"/>
        <v>58.181105384615385</v>
      </c>
      <c r="I56" s="316">
        <f t="shared" si="1"/>
        <v>-543.64563</v>
      </c>
    </row>
    <row r="57" spans="1:9" ht="11.25" customHeight="1" thickBot="1">
      <c r="A57" s="338" t="s">
        <v>41</v>
      </c>
      <c r="B57" s="339" t="s">
        <v>42</v>
      </c>
      <c r="C57" s="275">
        <f>C60+C62+C64+C66+C67+C69+C70+C71+C73+C75+C82+C58+C78</f>
        <v>716.0000000000001</v>
      </c>
      <c r="D57" s="284">
        <f>D60+D62+D64+D66+D67+D69+D70+D71+D73+D75+D82+D58+D78+D79</f>
        <v>876.5</v>
      </c>
      <c r="E57" s="284">
        <f>E60+E62+E64+E66+E67+E69+E70+E71+E73+E75+E58+E78+E79+E80</f>
        <v>629.41446</v>
      </c>
      <c r="F57" s="275">
        <f>F60+F62+F64+F66+F67+F69+F70+F71+F73+F75+F58+F78+F79+F80</f>
        <v>0</v>
      </c>
      <c r="G57" s="284">
        <f>G60+G62+G64+G66+G67+G69+G70+G71+G73+G75+G58+G78+G79+G80+G72</f>
        <v>582.5449</v>
      </c>
      <c r="H57" s="315">
        <f t="shared" si="0"/>
        <v>71.80997832287507</v>
      </c>
      <c r="I57" s="316">
        <f t="shared" si="1"/>
        <v>-247.08554000000004</v>
      </c>
    </row>
    <row r="58" spans="1:9" ht="11.25" customHeight="1" thickBot="1">
      <c r="A58" s="350" t="s">
        <v>144</v>
      </c>
      <c r="B58" s="351" t="s">
        <v>194</v>
      </c>
      <c r="C58" s="272">
        <v>30.1</v>
      </c>
      <c r="D58" s="281">
        <v>30</v>
      </c>
      <c r="E58" s="281">
        <v>39.08211</v>
      </c>
      <c r="F58" s="328"/>
      <c r="G58" s="45">
        <v>27.07499</v>
      </c>
      <c r="H58" s="315">
        <f t="shared" si="0"/>
        <v>130.2737</v>
      </c>
      <c r="I58" s="316">
        <f t="shared" si="1"/>
        <v>9.08211</v>
      </c>
    </row>
    <row r="59" spans="1:10" s="3" customFormat="1" ht="11.25" customHeight="1" thickBot="1">
      <c r="A59" s="322" t="s">
        <v>43</v>
      </c>
      <c r="B59" s="323" t="s">
        <v>44</v>
      </c>
      <c r="C59" s="274"/>
      <c r="D59" s="283"/>
      <c r="E59" s="395"/>
      <c r="F59" s="396"/>
      <c r="G59" s="395"/>
      <c r="H59" s="315"/>
      <c r="I59" s="316">
        <f t="shared" si="1"/>
        <v>0</v>
      </c>
      <c r="J59" s="293"/>
    </row>
    <row r="60" spans="2:9" ht="11.25" customHeight="1" thickBot="1">
      <c r="B60" s="323" t="s">
        <v>45</v>
      </c>
      <c r="C60" s="272"/>
      <c r="D60" s="281">
        <v>0.6</v>
      </c>
      <c r="E60" s="282">
        <v>0.905</v>
      </c>
      <c r="F60" s="337"/>
      <c r="G60" s="282"/>
      <c r="H60" s="315"/>
      <c r="I60" s="316">
        <f t="shared" si="1"/>
        <v>0.30500000000000005</v>
      </c>
    </row>
    <row r="61" spans="1:9" ht="11.25" customHeight="1" thickBot="1">
      <c r="A61" s="343" t="s">
        <v>46</v>
      </c>
      <c r="B61" s="348" t="s">
        <v>195</v>
      </c>
      <c r="C61" s="274"/>
      <c r="D61" s="283"/>
      <c r="E61" s="283"/>
      <c r="F61" s="349"/>
      <c r="G61" s="283"/>
      <c r="H61" s="315"/>
      <c r="I61" s="316">
        <f t="shared" si="1"/>
        <v>0</v>
      </c>
    </row>
    <row r="62" spans="1:9" ht="11.25" customHeight="1" thickBot="1">
      <c r="A62" s="350"/>
      <c r="B62" s="351" t="s">
        <v>47</v>
      </c>
      <c r="C62" s="272">
        <v>34</v>
      </c>
      <c r="D62" s="281">
        <v>34</v>
      </c>
      <c r="E62" s="281">
        <v>48</v>
      </c>
      <c r="F62" s="337"/>
      <c r="G62" s="45">
        <v>28</v>
      </c>
      <c r="H62" s="315">
        <f t="shared" si="0"/>
        <v>141.1764705882353</v>
      </c>
      <c r="I62" s="316">
        <f t="shared" si="1"/>
        <v>14</v>
      </c>
    </row>
    <row r="63" spans="1:9" ht="11.25" customHeight="1" thickBot="1">
      <c r="A63" s="343" t="s">
        <v>64</v>
      </c>
      <c r="B63" s="348" t="s">
        <v>44</v>
      </c>
      <c r="C63" s="273"/>
      <c r="D63" s="282"/>
      <c r="E63" s="282"/>
      <c r="F63" s="337"/>
      <c r="G63" s="282"/>
      <c r="H63" s="315"/>
      <c r="I63" s="316">
        <f t="shared" si="1"/>
        <v>0</v>
      </c>
    </row>
    <row r="64" spans="1:9" ht="11.25" customHeight="1" thickBot="1">
      <c r="A64" s="350"/>
      <c r="B64" s="351" t="s">
        <v>196</v>
      </c>
      <c r="C64" s="273">
        <v>9.5</v>
      </c>
      <c r="D64" s="282">
        <v>9.5</v>
      </c>
      <c r="E64" s="282"/>
      <c r="F64" s="337"/>
      <c r="G64" s="282"/>
      <c r="H64" s="315">
        <f t="shared" si="0"/>
        <v>0</v>
      </c>
      <c r="I64" s="316">
        <f t="shared" si="1"/>
        <v>-9.5</v>
      </c>
    </row>
    <row r="65" spans="1:9" ht="11.25" customHeight="1" thickBot="1">
      <c r="A65" s="322" t="s">
        <v>252</v>
      </c>
      <c r="B65" s="323" t="s">
        <v>221</v>
      </c>
      <c r="C65" s="274"/>
      <c r="D65" s="283"/>
      <c r="E65" s="283"/>
      <c r="F65" s="337"/>
      <c r="G65" s="283"/>
      <c r="H65" s="315"/>
      <c r="I65" s="316">
        <f t="shared" si="1"/>
        <v>0</v>
      </c>
    </row>
    <row r="66" spans="2:9" ht="11.25" customHeight="1" thickBot="1">
      <c r="B66" s="351"/>
      <c r="C66" s="272"/>
      <c r="D66" s="281"/>
      <c r="E66" s="281"/>
      <c r="F66" s="337"/>
      <c r="G66" s="281"/>
      <c r="H66" s="315"/>
      <c r="I66" s="316">
        <f t="shared" si="1"/>
        <v>0</v>
      </c>
    </row>
    <row r="67" spans="1:9" ht="11.25" customHeight="1" thickBot="1">
      <c r="A67" s="343" t="s">
        <v>125</v>
      </c>
      <c r="B67" s="348" t="s">
        <v>127</v>
      </c>
      <c r="C67" s="274">
        <v>171</v>
      </c>
      <c r="D67" s="283">
        <v>171</v>
      </c>
      <c r="E67" s="280"/>
      <c r="F67" s="337"/>
      <c r="G67" s="38">
        <v>170</v>
      </c>
      <c r="H67" s="315">
        <f t="shared" si="0"/>
        <v>0</v>
      </c>
      <c r="I67" s="316">
        <f t="shared" si="1"/>
        <v>-171</v>
      </c>
    </row>
    <row r="68" spans="1:9" ht="11.25" customHeight="1" thickBot="1">
      <c r="A68" s="343" t="s">
        <v>48</v>
      </c>
      <c r="B68" s="348" t="s">
        <v>49</v>
      </c>
      <c r="C68" s="274"/>
      <c r="D68" s="283"/>
      <c r="E68" s="283"/>
      <c r="F68" s="349"/>
      <c r="G68" s="73"/>
      <c r="H68" s="315"/>
      <c r="I68" s="316">
        <f t="shared" si="1"/>
        <v>0</v>
      </c>
    </row>
    <row r="69" spans="1:9" ht="11.25" customHeight="1" thickBot="1">
      <c r="A69" s="350"/>
      <c r="B69" s="351" t="s">
        <v>50</v>
      </c>
      <c r="C69" s="272">
        <v>95</v>
      </c>
      <c r="D69" s="281">
        <v>95</v>
      </c>
      <c r="E69" s="281">
        <v>63</v>
      </c>
      <c r="F69" s="328"/>
      <c r="G69" s="45">
        <v>50</v>
      </c>
      <c r="H69" s="315">
        <f t="shared" si="0"/>
        <v>66.3157894736842</v>
      </c>
      <c r="I69" s="316">
        <f t="shared" si="1"/>
        <v>-32</v>
      </c>
    </row>
    <row r="70" spans="1:9" ht="11.25" customHeight="1" thickBot="1">
      <c r="A70" s="343" t="s">
        <v>51</v>
      </c>
      <c r="B70" s="348" t="s">
        <v>126</v>
      </c>
      <c r="C70" s="274">
        <v>16.1</v>
      </c>
      <c r="D70" s="283">
        <v>71.1</v>
      </c>
      <c r="E70" s="280">
        <v>97.5</v>
      </c>
      <c r="F70" s="328"/>
      <c r="G70" s="38">
        <v>60.059</v>
      </c>
      <c r="H70" s="315">
        <f t="shared" si="0"/>
        <v>137.13080168776372</v>
      </c>
      <c r="I70" s="316">
        <f t="shared" si="1"/>
        <v>26.400000000000006</v>
      </c>
    </row>
    <row r="71" spans="1:9" ht="11.25" customHeight="1" thickBot="1">
      <c r="A71" s="343" t="s">
        <v>52</v>
      </c>
      <c r="B71" s="348" t="s">
        <v>53</v>
      </c>
      <c r="C71" s="271"/>
      <c r="D71" s="280"/>
      <c r="E71" s="280"/>
      <c r="F71" s="326"/>
      <c r="G71" s="280"/>
      <c r="H71" s="315"/>
      <c r="I71" s="316">
        <f t="shared" si="1"/>
        <v>0</v>
      </c>
    </row>
    <row r="72" spans="1:9" ht="11.25" customHeight="1" thickBot="1">
      <c r="A72" s="343" t="s">
        <v>54</v>
      </c>
      <c r="B72" s="348" t="s">
        <v>49</v>
      </c>
      <c r="C72" s="273"/>
      <c r="D72" s="282"/>
      <c r="E72" s="282"/>
      <c r="F72" s="337"/>
      <c r="G72" s="282"/>
      <c r="H72" s="315"/>
      <c r="I72" s="316">
        <f t="shared" si="1"/>
        <v>0</v>
      </c>
    </row>
    <row r="73" spans="2:9" ht="11.25" customHeight="1" thickBot="1">
      <c r="B73" s="323" t="s">
        <v>55</v>
      </c>
      <c r="C73" s="273"/>
      <c r="D73" s="282"/>
      <c r="E73" s="282">
        <v>1.5</v>
      </c>
      <c r="F73" s="337"/>
      <c r="G73" s="282"/>
      <c r="H73" s="315"/>
      <c r="I73" s="316">
        <f t="shared" si="1"/>
        <v>1.5</v>
      </c>
    </row>
    <row r="74" spans="1:9" ht="11.25" customHeight="1" thickBot="1">
      <c r="A74" s="343" t="s">
        <v>56</v>
      </c>
      <c r="B74" s="348" t="s">
        <v>57</v>
      </c>
      <c r="C74" s="274"/>
      <c r="D74" s="283"/>
      <c r="E74" s="283"/>
      <c r="F74" s="337"/>
      <c r="G74" s="283"/>
      <c r="H74" s="315"/>
      <c r="I74" s="316">
        <f t="shared" si="1"/>
        <v>0</v>
      </c>
    </row>
    <row r="75" spans="1:9" ht="11.25" customHeight="1" thickBot="1">
      <c r="A75" s="350"/>
      <c r="B75" s="351" t="s">
        <v>58</v>
      </c>
      <c r="C75" s="272">
        <f>C76+C77</f>
        <v>0</v>
      </c>
      <c r="D75" s="281">
        <f>D76+D77</f>
        <v>0</v>
      </c>
      <c r="E75" s="281">
        <f>E76+E77</f>
        <v>0</v>
      </c>
      <c r="F75" s="380">
        <f>F76+F77</f>
        <v>0</v>
      </c>
      <c r="G75" s="281">
        <f>G76+G77</f>
        <v>0</v>
      </c>
      <c r="H75" s="315"/>
      <c r="I75" s="316">
        <f t="shared" si="1"/>
        <v>0</v>
      </c>
    </row>
    <row r="76" spans="1:9" ht="11.25" customHeight="1" thickBot="1">
      <c r="A76" s="322" t="s">
        <v>173</v>
      </c>
      <c r="B76" s="397" t="s">
        <v>172</v>
      </c>
      <c r="C76" s="273"/>
      <c r="D76" s="282"/>
      <c r="E76" s="282"/>
      <c r="F76" s="337"/>
      <c r="G76" s="282"/>
      <c r="H76" s="315"/>
      <c r="I76" s="316">
        <f aca="true" t="shared" si="2" ref="I76:I141">E76-D76</f>
        <v>0</v>
      </c>
    </row>
    <row r="77" spans="1:9" ht="11.25" customHeight="1" thickBot="1">
      <c r="A77" s="355" t="s">
        <v>146</v>
      </c>
      <c r="B77" s="398" t="s">
        <v>150</v>
      </c>
      <c r="C77" s="271"/>
      <c r="D77" s="280"/>
      <c r="E77" s="280"/>
      <c r="F77" s="326"/>
      <c r="G77" s="280"/>
      <c r="H77" s="315"/>
      <c r="I77" s="316">
        <f t="shared" si="2"/>
        <v>0</v>
      </c>
    </row>
    <row r="78" spans="1:9" ht="11.25" customHeight="1" thickBot="1">
      <c r="A78" s="355" t="s">
        <v>136</v>
      </c>
      <c r="B78" s="399" t="s">
        <v>174</v>
      </c>
      <c r="C78" s="271">
        <v>3</v>
      </c>
      <c r="D78" s="280">
        <v>3</v>
      </c>
      <c r="E78" s="280"/>
      <c r="F78" s="326"/>
      <c r="G78" s="280"/>
      <c r="H78" s="315">
        <f aca="true" t="shared" si="3" ref="H78:H142">E78/D78*100</f>
        <v>0</v>
      </c>
      <c r="I78" s="316">
        <f t="shared" si="2"/>
        <v>-3</v>
      </c>
    </row>
    <row r="79" spans="1:9" ht="11.25" customHeight="1" thickBot="1">
      <c r="A79" s="355" t="s">
        <v>182</v>
      </c>
      <c r="B79" s="399" t="s">
        <v>174</v>
      </c>
      <c r="C79" s="271"/>
      <c r="D79" s="280">
        <v>15</v>
      </c>
      <c r="E79" s="280">
        <v>17</v>
      </c>
      <c r="F79" s="326"/>
      <c r="G79" s="280"/>
      <c r="H79" s="315">
        <f t="shared" si="3"/>
        <v>113.33333333333333</v>
      </c>
      <c r="I79" s="316">
        <f t="shared" si="2"/>
        <v>2</v>
      </c>
    </row>
    <row r="80" spans="1:9" ht="11.25" customHeight="1" thickBot="1">
      <c r="A80" s="355" t="s">
        <v>59</v>
      </c>
      <c r="B80" s="354" t="s">
        <v>60</v>
      </c>
      <c r="C80" s="271">
        <f>C82</f>
        <v>357.3</v>
      </c>
      <c r="D80" s="280">
        <f>D82</f>
        <v>447.3</v>
      </c>
      <c r="E80" s="280">
        <f>E82</f>
        <v>362.42735</v>
      </c>
      <c r="F80" s="400">
        <f>F82</f>
        <v>0</v>
      </c>
      <c r="G80" s="280">
        <f>G82</f>
        <v>247.41091</v>
      </c>
      <c r="H80" s="315">
        <f t="shared" si="3"/>
        <v>81.0255644980997</v>
      </c>
      <c r="I80" s="316">
        <f t="shared" si="2"/>
        <v>-84.87265000000002</v>
      </c>
    </row>
    <row r="81" spans="1:9" ht="11.25" customHeight="1" thickBot="1">
      <c r="A81" s="343" t="s">
        <v>61</v>
      </c>
      <c r="B81" s="348" t="s">
        <v>62</v>
      </c>
      <c r="C81" s="274"/>
      <c r="D81" s="283"/>
      <c r="E81" s="283"/>
      <c r="F81" s="349"/>
      <c r="G81" s="283"/>
      <c r="H81" s="315"/>
      <c r="I81" s="316">
        <f t="shared" si="2"/>
        <v>0</v>
      </c>
    </row>
    <row r="82" spans="2:9" ht="11.25" customHeight="1" thickBot="1">
      <c r="B82" s="323" t="s">
        <v>63</v>
      </c>
      <c r="C82" s="273">
        <v>357.3</v>
      </c>
      <c r="D82" s="282">
        <v>447.3</v>
      </c>
      <c r="E82" s="283">
        <v>362.42735</v>
      </c>
      <c r="F82" s="337"/>
      <c r="G82" s="73">
        <v>247.41091</v>
      </c>
      <c r="H82" s="315">
        <f t="shared" si="3"/>
        <v>81.0255644980997</v>
      </c>
      <c r="I82" s="316">
        <f t="shared" si="2"/>
        <v>-84.87265000000002</v>
      </c>
    </row>
    <row r="83" spans="1:9" ht="11.25" customHeight="1" thickBot="1">
      <c r="A83" s="338" t="s">
        <v>65</v>
      </c>
      <c r="B83" s="339" t="s">
        <v>66</v>
      </c>
      <c r="C83" s="275">
        <f>C84+C85+C86</f>
        <v>0</v>
      </c>
      <c r="D83" s="284">
        <f>D84+D85+D86</f>
        <v>105</v>
      </c>
      <c r="E83" s="284">
        <f>E84+E85+E86</f>
        <v>35.049409999999995</v>
      </c>
      <c r="F83" s="386">
        <f>F84+F85+F86</f>
        <v>0</v>
      </c>
      <c r="G83" s="284">
        <f>G84+G85+G86</f>
        <v>1240.48866</v>
      </c>
      <c r="H83" s="315"/>
      <c r="I83" s="316">
        <f t="shared" si="2"/>
        <v>-69.95059</v>
      </c>
    </row>
    <row r="84" spans="1:9" ht="11.25" customHeight="1" thickBot="1">
      <c r="A84" s="322" t="s">
        <v>67</v>
      </c>
      <c r="B84" s="323" t="s">
        <v>68</v>
      </c>
      <c r="C84" s="272"/>
      <c r="D84" s="281"/>
      <c r="E84" s="281">
        <v>-69.49693</v>
      </c>
      <c r="F84" s="328"/>
      <c r="G84" s="45">
        <v>-10.51299</v>
      </c>
      <c r="H84" s="315"/>
      <c r="I84" s="316">
        <f t="shared" si="2"/>
        <v>-69.49693</v>
      </c>
    </row>
    <row r="85" spans="1:9" ht="11.25" customHeight="1" thickBot="1">
      <c r="A85" s="343" t="s">
        <v>217</v>
      </c>
      <c r="B85" s="354" t="s">
        <v>68</v>
      </c>
      <c r="C85" s="271"/>
      <c r="D85" s="280"/>
      <c r="E85" s="280"/>
      <c r="F85" s="326"/>
      <c r="G85" s="271"/>
      <c r="H85" s="315"/>
      <c r="I85" s="316">
        <f t="shared" si="2"/>
        <v>0</v>
      </c>
    </row>
    <row r="86" spans="1:9" ht="11.25" customHeight="1" thickBot="1">
      <c r="A86" s="343" t="s">
        <v>69</v>
      </c>
      <c r="B86" s="348" t="s">
        <v>66</v>
      </c>
      <c r="C86" s="274"/>
      <c r="D86" s="283">
        <v>105</v>
      </c>
      <c r="E86" s="283">
        <v>104.54634</v>
      </c>
      <c r="F86" s="349"/>
      <c r="G86" s="73">
        <v>1251.00165</v>
      </c>
      <c r="H86" s="315"/>
      <c r="I86" s="316">
        <f t="shared" si="2"/>
        <v>-0.4536599999999993</v>
      </c>
    </row>
    <row r="87" spans="1:9" ht="11.25" customHeight="1" thickBot="1">
      <c r="A87" s="401" t="s">
        <v>72</v>
      </c>
      <c r="B87" s="314" t="s">
        <v>73</v>
      </c>
      <c r="C87" s="278">
        <f>C88+C163+C161+C160</f>
        <v>306118.558</v>
      </c>
      <c r="D87" s="288">
        <f>D88+D163+D161+D160</f>
        <v>356441.7358</v>
      </c>
      <c r="E87" s="288">
        <f>E88+E160+E161+E163+E162</f>
        <v>220519.90204999998</v>
      </c>
      <c r="F87" s="288">
        <f>F88+F163+F161+F160</f>
        <v>0</v>
      </c>
      <c r="G87" s="288">
        <f>G88+G163+G161+G160</f>
        <v>211198.84740000003</v>
      </c>
      <c r="H87" s="315">
        <f t="shared" si="3"/>
        <v>61.86702619295234</v>
      </c>
      <c r="I87" s="316">
        <f t="shared" si="2"/>
        <v>-135921.83375000005</v>
      </c>
    </row>
    <row r="88" spans="1:9" ht="11.25" customHeight="1" thickBot="1">
      <c r="A88" s="402" t="s">
        <v>130</v>
      </c>
      <c r="B88" s="403" t="s">
        <v>131</v>
      </c>
      <c r="C88" s="366">
        <f>C89+C92+C113+C142</f>
        <v>306118.558</v>
      </c>
      <c r="D88" s="365">
        <f>D89+D92+D113+D142</f>
        <v>352260.7358</v>
      </c>
      <c r="E88" s="365">
        <f>E89+E92+E113+E142</f>
        <v>216341.4796</v>
      </c>
      <c r="F88" s="365">
        <f>F89+F92+F113+F142</f>
        <v>0</v>
      </c>
      <c r="G88" s="365">
        <f>G89+G92+G113+G142</f>
        <v>209465.14449000004</v>
      </c>
      <c r="H88" s="315">
        <f t="shared" si="3"/>
        <v>61.41515576769541</v>
      </c>
      <c r="I88" s="316">
        <f t="shared" si="2"/>
        <v>-135919.25620000003</v>
      </c>
    </row>
    <row r="89" spans="1:9" ht="11.25" customHeight="1" thickBot="1">
      <c r="A89" s="401" t="s">
        <v>74</v>
      </c>
      <c r="B89" s="314" t="s">
        <v>75</v>
      </c>
      <c r="C89" s="278">
        <f>C90+C91</f>
        <v>108768</v>
      </c>
      <c r="D89" s="288">
        <f>D90+D91</f>
        <v>108768</v>
      </c>
      <c r="E89" s="288">
        <f>E90+E91</f>
        <v>72472</v>
      </c>
      <c r="F89" s="404">
        <f>F90+F91</f>
        <v>0</v>
      </c>
      <c r="G89" s="288">
        <f>G90+G91</f>
        <v>69845</v>
      </c>
      <c r="H89" s="315">
        <f t="shared" si="3"/>
        <v>66.62989114445426</v>
      </c>
      <c r="I89" s="316">
        <f t="shared" si="2"/>
        <v>-36296</v>
      </c>
    </row>
    <row r="90" spans="1:9" ht="11.25" customHeight="1" thickBot="1">
      <c r="A90" s="350" t="s">
        <v>76</v>
      </c>
      <c r="B90" s="351" t="s">
        <v>77</v>
      </c>
      <c r="C90" s="405">
        <v>108768</v>
      </c>
      <c r="D90" s="457">
        <v>108768</v>
      </c>
      <c r="E90" s="281">
        <v>72472</v>
      </c>
      <c r="G90" s="45">
        <v>69845</v>
      </c>
      <c r="H90" s="315">
        <f t="shared" si="3"/>
        <v>66.62989114445426</v>
      </c>
      <c r="I90" s="316">
        <f t="shared" si="2"/>
        <v>-36296</v>
      </c>
    </row>
    <row r="91" spans="1:9" ht="11.25" customHeight="1" thickBot="1">
      <c r="A91" s="406" t="s">
        <v>121</v>
      </c>
      <c r="B91" s="397" t="s">
        <v>122</v>
      </c>
      <c r="C91" s="407"/>
      <c r="D91" s="458"/>
      <c r="E91" s="282"/>
      <c r="G91" s="282"/>
      <c r="H91" s="315"/>
      <c r="I91" s="316">
        <f t="shared" si="2"/>
        <v>0</v>
      </c>
    </row>
    <row r="92" spans="1:10" ht="11.25" customHeight="1" thickBot="1">
      <c r="A92" s="401" t="s">
        <v>78</v>
      </c>
      <c r="B92" s="314" t="s">
        <v>79</v>
      </c>
      <c r="C92" s="278">
        <f>C94+C96+C101+C97+C100+C98</f>
        <v>18049.8</v>
      </c>
      <c r="D92" s="288">
        <f>D94+D96+D101+D97+D100+D98+D93+D99</f>
        <v>27949.600000000002</v>
      </c>
      <c r="E92" s="288">
        <f>E94+E96+E101+E97+E100+E98+E93+E95+E99</f>
        <v>10674.767</v>
      </c>
      <c r="F92" s="404">
        <f>F94+F96+F101+F97+F100</f>
        <v>0</v>
      </c>
      <c r="G92" s="288">
        <f>G94+G96+G101+G97+G100+G93+G95</f>
        <v>14355.9</v>
      </c>
      <c r="H92" s="315">
        <f t="shared" si="3"/>
        <v>38.19291510433065</v>
      </c>
      <c r="I92" s="316">
        <f t="shared" si="2"/>
        <v>-17274.833000000002</v>
      </c>
      <c r="J92" s="3"/>
    </row>
    <row r="93" spans="1:10" ht="11.25" customHeight="1" thickBot="1">
      <c r="A93" s="350" t="s">
        <v>256</v>
      </c>
      <c r="B93" s="351" t="s">
        <v>270</v>
      </c>
      <c r="C93" s="405"/>
      <c r="D93" s="457">
        <v>1300.2</v>
      </c>
      <c r="E93" s="281">
        <v>1300.2</v>
      </c>
      <c r="F93" s="408"/>
      <c r="G93" s="281"/>
      <c r="H93" s="315"/>
      <c r="I93" s="316">
        <f t="shared" si="2"/>
        <v>0</v>
      </c>
      <c r="J93" s="3"/>
    </row>
    <row r="94" spans="1:10" ht="11.25" customHeight="1" thickBot="1">
      <c r="A94" s="355" t="s">
        <v>257</v>
      </c>
      <c r="B94" s="354" t="s">
        <v>80</v>
      </c>
      <c r="C94" s="409"/>
      <c r="D94" s="459">
        <v>5567.4</v>
      </c>
      <c r="E94" s="280">
        <v>2575.6</v>
      </c>
      <c r="F94" s="400"/>
      <c r="G94" s="280"/>
      <c r="H94" s="315">
        <f t="shared" si="3"/>
        <v>46.26216905557352</v>
      </c>
      <c r="I94" s="316">
        <f t="shared" si="2"/>
        <v>-2991.7999999999997</v>
      </c>
      <c r="J94" s="3"/>
    </row>
    <row r="95" spans="1:10" ht="11.25" customHeight="1" thickBot="1">
      <c r="A95" s="350" t="s">
        <v>256</v>
      </c>
      <c r="B95" s="351" t="s">
        <v>258</v>
      </c>
      <c r="C95" s="405"/>
      <c r="D95" s="457"/>
      <c r="E95" s="281"/>
      <c r="F95" s="408"/>
      <c r="G95" s="281"/>
      <c r="H95" s="315"/>
      <c r="I95" s="316">
        <f t="shared" si="2"/>
        <v>0</v>
      </c>
      <c r="J95" s="3"/>
    </row>
    <row r="96" spans="1:10" s="3" customFormat="1" ht="11.25" customHeight="1" thickBot="1">
      <c r="A96" s="350" t="s">
        <v>111</v>
      </c>
      <c r="B96" s="351" t="s">
        <v>81</v>
      </c>
      <c r="C96" s="405">
        <v>5137</v>
      </c>
      <c r="D96" s="457">
        <v>6064</v>
      </c>
      <c r="E96" s="281">
        <v>1563.951</v>
      </c>
      <c r="F96" s="380"/>
      <c r="G96" s="45">
        <v>11613</v>
      </c>
      <c r="H96" s="315">
        <f t="shared" si="3"/>
        <v>25.790748680738783</v>
      </c>
      <c r="I96" s="316">
        <f t="shared" si="2"/>
        <v>-4500.049</v>
      </c>
      <c r="J96" s="293"/>
    </row>
    <row r="97" spans="1:10" s="3" customFormat="1" ht="11.25" customHeight="1" thickBot="1">
      <c r="A97" s="410" t="s">
        <v>135</v>
      </c>
      <c r="B97" s="348" t="s">
        <v>133</v>
      </c>
      <c r="C97" s="411"/>
      <c r="D97" s="377"/>
      <c r="E97" s="282"/>
      <c r="F97" s="1"/>
      <c r="G97" s="282"/>
      <c r="H97" s="315"/>
      <c r="I97" s="316">
        <f t="shared" si="2"/>
        <v>0</v>
      </c>
      <c r="J97" s="293"/>
    </row>
    <row r="98" spans="1:10" s="3" customFormat="1" ht="11.25" customHeight="1" thickBot="1">
      <c r="A98" s="412" t="s">
        <v>246</v>
      </c>
      <c r="B98" s="354" t="s">
        <v>247</v>
      </c>
      <c r="C98" s="413"/>
      <c r="D98" s="382"/>
      <c r="E98" s="283"/>
      <c r="F98" s="414"/>
      <c r="G98" s="283"/>
      <c r="H98" s="315"/>
      <c r="I98" s="316">
        <f t="shared" si="2"/>
        <v>0</v>
      </c>
      <c r="J98" s="293"/>
    </row>
    <row r="99" spans="1:10" s="3" customFormat="1" ht="11.25" customHeight="1" thickBot="1">
      <c r="A99" s="412" t="s">
        <v>293</v>
      </c>
      <c r="B99" s="354" t="s">
        <v>294</v>
      </c>
      <c r="C99" s="413"/>
      <c r="D99" s="382">
        <v>2953.2</v>
      </c>
      <c r="E99" s="283">
        <v>995.4</v>
      </c>
      <c r="F99" s="414"/>
      <c r="G99" s="283"/>
      <c r="H99" s="315"/>
      <c r="I99" s="316"/>
      <c r="J99" s="293"/>
    </row>
    <row r="100" spans="1:10" s="3" customFormat="1" ht="11.25" customHeight="1" thickBot="1">
      <c r="A100" s="412" t="s">
        <v>170</v>
      </c>
      <c r="B100" s="354" t="s">
        <v>84</v>
      </c>
      <c r="C100" s="413">
        <v>3208.9</v>
      </c>
      <c r="D100" s="382">
        <v>3208.9</v>
      </c>
      <c r="E100" s="283">
        <v>2772.4</v>
      </c>
      <c r="F100" s="414"/>
      <c r="G100" s="283"/>
      <c r="H100" s="315">
        <f t="shared" si="3"/>
        <v>86.39720776590109</v>
      </c>
      <c r="I100" s="316">
        <f t="shared" si="2"/>
        <v>-436.5</v>
      </c>
      <c r="J100" s="293"/>
    </row>
    <row r="101" spans="1:9" ht="11.25" customHeight="1" thickBot="1">
      <c r="A101" s="401" t="s">
        <v>82</v>
      </c>
      <c r="B101" s="314" t="s">
        <v>83</v>
      </c>
      <c r="C101" s="278">
        <f>C103+C104+C107+C102+C106+C108+C105+C111</f>
        <v>9703.9</v>
      </c>
      <c r="D101" s="288">
        <f>D103+D104+D107+D102+D106+D108+D105+D111</f>
        <v>8855.9</v>
      </c>
      <c r="E101" s="288">
        <f>E103+E104+E107+E102+E106+E108+E105+E110+E111+E112</f>
        <v>1467.216</v>
      </c>
      <c r="F101" s="404">
        <f>F103+F104+F107+F102+F106+F105+F108</f>
        <v>0</v>
      </c>
      <c r="G101" s="288">
        <f>G103+G104+G107+G102+G106+G105+G108+G109+G112</f>
        <v>2742.9</v>
      </c>
      <c r="H101" s="315">
        <f t="shared" si="3"/>
        <v>16.56766675323795</v>
      </c>
      <c r="I101" s="316">
        <f t="shared" si="2"/>
        <v>-7388.683999999999</v>
      </c>
    </row>
    <row r="102" spans="1:9" ht="24.75" customHeight="1" thickBot="1">
      <c r="A102" s="350" t="s">
        <v>82</v>
      </c>
      <c r="B102" s="415" t="s">
        <v>212</v>
      </c>
      <c r="C102" s="417">
        <v>4000</v>
      </c>
      <c r="D102" s="460">
        <v>4000</v>
      </c>
      <c r="E102" s="416"/>
      <c r="F102" s="328"/>
      <c r="G102" s="281"/>
      <c r="H102" s="315">
        <f t="shared" si="3"/>
        <v>0</v>
      </c>
      <c r="I102" s="316">
        <f t="shared" si="2"/>
        <v>-4000</v>
      </c>
    </row>
    <row r="103" spans="1:9" ht="11.25" customHeight="1" thickBot="1">
      <c r="A103" s="343" t="s">
        <v>82</v>
      </c>
      <c r="B103" s="348" t="s">
        <v>186</v>
      </c>
      <c r="C103" s="413"/>
      <c r="D103" s="382"/>
      <c r="E103" s="281"/>
      <c r="F103" s="414"/>
      <c r="G103" s="281"/>
      <c r="H103" s="315" t="e">
        <f t="shared" si="3"/>
        <v>#DIV/0!</v>
      </c>
      <c r="I103" s="316">
        <f t="shared" si="2"/>
        <v>0</v>
      </c>
    </row>
    <row r="104" spans="1:9" ht="11.25" customHeight="1" thickBot="1">
      <c r="A104" s="343" t="s">
        <v>82</v>
      </c>
      <c r="B104" s="354" t="s">
        <v>85</v>
      </c>
      <c r="C104" s="409"/>
      <c r="D104" s="459"/>
      <c r="E104" s="280"/>
      <c r="F104" s="349"/>
      <c r="G104" s="38">
        <v>66.4</v>
      </c>
      <c r="H104" s="315"/>
      <c r="I104" s="316">
        <f t="shared" si="2"/>
        <v>0</v>
      </c>
    </row>
    <row r="105" spans="1:9" ht="24" customHeight="1" thickBot="1">
      <c r="A105" s="343" t="s">
        <v>82</v>
      </c>
      <c r="B105" s="342" t="s">
        <v>229</v>
      </c>
      <c r="C105" s="413"/>
      <c r="D105" s="382"/>
      <c r="E105" s="280"/>
      <c r="F105" s="349"/>
      <c r="G105" s="280"/>
      <c r="H105" s="315"/>
      <c r="I105" s="316">
        <f t="shared" si="2"/>
        <v>0</v>
      </c>
    </row>
    <row r="106" spans="1:9" ht="11.25" customHeight="1" thickBot="1">
      <c r="A106" s="343" t="s">
        <v>82</v>
      </c>
      <c r="B106" s="342" t="s">
        <v>241</v>
      </c>
      <c r="C106" s="413"/>
      <c r="D106" s="382"/>
      <c r="E106" s="280"/>
      <c r="F106" s="349"/>
      <c r="G106" s="38">
        <v>1438.9</v>
      </c>
      <c r="H106" s="315"/>
      <c r="I106" s="316">
        <f t="shared" si="2"/>
        <v>0</v>
      </c>
    </row>
    <row r="107" spans="1:9" ht="11.25" customHeight="1" thickBot="1">
      <c r="A107" s="343" t="s">
        <v>82</v>
      </c>
      <c r="B107" s="351" t="s">
        <v>187</v>
      </c>
      <c r="C107" s="413">
        <v>220</v>
      </c>
      <c r="D107" s="382">
        <v>250</v>
      </c>
      <c r="E107" s="283">
        <v>250</v>
      </c>
      <c r="F107" s="349"/>
      <c r="G107" s="360"/>
      <c r="H107" s="315">
        <f t="shared" si="3"/>
        <v>100</v>
      </c>
      <c r="I107" s="316">
        <f t="shared" si="2"/>
        <v>0</v>
      </c>
    </row>
    <row r="108" spans="1:9" ht="24.75" customHeight="1" thickBot="1">
      <c r="A108" s="343" t="s">
        <v>82</v>
      </c>
      <c r="B108" s="418" t="s">
        <v>230</v>
      </c>
      <c r="C108" s="274">
        <v>2273.9</v>
      </c>
      <c r="D108" s="283">
        <v>2273.9</v>
      </c>
      <c r="E108" s="283">
        <v>1217.216</v>
      </c>
      <c r="F108" s="419"/>
      <c r="G108" s="473">
        <v>1237.6</v>
      </c>
      <c r="H108" s="315">
        <f t="shared" si="3"/>
        <v>53.529882580588406</v>
      </c>
      <c r="I108" s="316">
        <f t="shared" si="2"/>
        <v>-1056.6840000000002</v>
      </c>
    </row>
    <row r="109" spans="1:9" ht="12.75" customHeight="1" thickBot="1">
      <c r="A109" s="343" t="s">
        <v>82</v>
      </c>
      <c r="B109" s="418" t="s">
        <v>248</v>
      </c>
      <c r="C109" s="274"/>
      <c r="D109" s="283"/>
      <c r="E109" s="283"/>
      <c r="F109" s="419"/>
      <c r="G109" s="283"/>
      <c r="H109" s="315"/>
      <c r="I109" s="316">
        <f t="shared" si="2"/>
        <v>0</v>
      </c>
    </row>
    <row r="110" spans="1:9" ht="23.25" customHeight="1" thickBot="1">
      <c r="A110" s="355" t="s">
        <v>82</v>
      </c>
      <c r="B110" s="418" t="s">
        <v>249</v>
      </c>
      <c r="C110" s="274"/>
      <c r="D110" s="283"/>
      <c r="E110" s="283"/>
      <c r="F110" s="419"/>
      <c r="G110" s="283"/>
      <c r="H110" s="315"/>
      <c r="I110" s="316">
        <f t="shared" si="2"/>
        <v>0</v>
      </c>
    </row>
    <row r="111" spans="1:9" ht="25.5" customHeight="1" thickBot="1">
      <c r="A111" s="355" t="s">
        <v>82</v>
      </c>
      <c r="B111" s="344" t="s">
        <v>251</v>
      </c>
      <c r="C111" s="276">
        <v>3210</v>
      </c>
      <c r="D111" s="286">
        <v>2332</v>
      </c>
      <c r="E111" s="286"/>
      <c r="F111" s="420"/>
      <c r="G111" s="286"/>
      <c r="H111" s="315">
        <f t="shared" si="3"/>
        <v>0</v>
      </c>
      <c r="I111" s="316">
        <f t="shared" si="2"/>
        <v>-2332</v>
      </c>
    </row>
    <row r="112" spans="1:9" ht="12.75" customHeight="1" thickBot="1">
      <c r="A112" s="355" t="s">
        <v>82</v>
      </c>
      <c r="B112" s="344" t="s">
        <v>259</v>
      </c>
      <c r="C112" s="276"/>
      <c r="D112" s="286"/>
      <c r="E112" s="286"/>
      <c r="F112" s="420"/>
      <c r="G112" s="286"/>
      <c r="H112" s="315"/>
      <c r="I112" s="316">
        <f t="shared" si="2"/>
        <v>0</v>
      </c>
    </row>
    <row r="113" spans="1:9" ht="11.25" customHeight="1" thickBot="1">
      <c r="A113" s="402" t="s">
        <v>86</v>
      </c>
      <c r="B113" s="403" t="s">
        <v>87</v>
      </c>
      <c r="C113" s="366">
        <f>C118+C114+C116+C117+C137+C139+C136+C115</f>
        <v>156106.80000000002</v>
      </c>
      <c r="D113" s="365">
        <f>D118+D114+D116+D117+D137+D139+D136+D115+D134+D135+D133+D138</f>
        <v>175614.4</v>
      </c>
      <c r="E113" s="365">
        <f>E118+E114+E116+E117+E137+E139+E136+E135+E133+E134</f>
        <v>108950.13357</v>
      </c>
      <c r="F113" s="421">
        <f>F118+F114+F116+F117+F137+F139+F136</f>
        <v>0</v>
      </c>
      <c r="G113" s="365">
        <f>G118+G114+G116+G117+G137+G139+G136+G133+G135</f>
        <v>105921.22034000001</v>
      </c>
      <c r="H113" s="315">
        <f t="shared" si="3"/>
        <v>62.03940768524677</v>
      </c>
      <c r="I113" s="316">
        <f t="shared" si="2"/>
        <v>-66664.26642999999</v>
      </c>
    </row>
    <row r="114" spans="1:9" ht="14.25" customHeight="1" thickBot="1">
      <c r="A114" s="350" t="s">
        <v>88</v>
      </c>
      <c r="B114" s="342" t="s">
        <v>271</v>
      </c>
      <c r="C114" s="422">
        <v>528</v>
      </c>
      <c r="D114" s="461">
        <v>669.5</v>
      </c>
      <c r="E114" s="282">
        <v>420.725</v>
      </c>
      <c r="G114" s="34">
        <v>372.75</v>
      </c>
      <c r="H114" s="315">
        <f t="shared" si="3"/>
        <v>62.841672890216586</v>
      </c>
      <c r="I114" s="316">
        <f t="shared" si="2"/>
        <v>-248.77499999999998</v>
      </c>
    </row>
    <row r="115" spans="1:9" ht="24.75" customHeight="1" thickBot="1">
      <c r="A115" s="350" t="s">
        <v>277</v>
      </c>
      <c r="B115" s="447" t="s">
        <v>278</v>
      </c>
      <c r="C115" s="448"/>
      <c r="D115" s="461">
        <v>3.9</v>
      </c>
      <c r="E115" s="282"/>
      <c r="G115" s="282"/>
      <c r="H115" s="315">
        <f t="shared" si="3"/>
        <v>0</v>
      </c>
      <c r="I115" s="316">
        <f t="shared" si="2"/>
        <v>-3.9</v>
      </c>
    </row>
    <row r="116" spans="1:10" ht="11.25" customHeight="1" thickBot="1">
      <c r="A116" s="355" t="s">
        <v>89</v>
      </c>
      <c r="B116" s="354" t="s">
        <v>272</v>
      </c>
      <c r="C116" s="405">
        <v>1371.6</v>
      </c>
      <c r="D116" s="457">
        <v>1371.6</v>
      </c>
      <c r="E116" s="280">
        <v>685.8</v>
      </c>
      <c r="F116" s="423"/>
      <c r="G116" s="38">
        <v>1248.2</v>
      </c>
      <c r="H116" s="315">
        <f t="shared" si="3"/>
        <v>50</v>
      </c>
      <c r="I116" s="316">
        <f t="shared" si="2"/>
        <v>-685.8</v>
      </c>
      <c r="J116" s="3"/>
    </row>
    <row r="117" spans="1:10" ht="23.25" customHeight="1" thickBot="1">
      <c r="A117" s="355" t="s">
        <v>120</v>
      </c>
      <c r="B117" s="344" t="s">
        <v>273</v>
      </c>
      <c r="C117" s="422"/>
      <c r="D117" s="461">
        <v>430.2</v>
      </c>
      <c r="E117" s="280">
        <v>142.7164</v>
      </c>
      <c r="F117" s="423"/>
      <c r="G117" s="38">
        <v>330.84186</v>
      </c>
      <c r="H117" s="315">
        <f t="shared" si="3"/>
        <v>33.17443049744305</v>
      </c>
      <c r="I117" s="316">
        <f t="shared" si="2"/>
        <v>-287.4836</v>
      </c>
      <c r="J117" s="3"/>
    </row>
    <row r="118" spans="1:9" ht="11.25" customHeight="1" thickBot="1">
      <c r="A118" s="401" t="s">
        <v>90</v>
      </c>
      <c r="B118" s="314" t="s">
        <v>91</v>
      </c>
      <c r="C118" s="278">
        <f>C121+C122+C127+C130+C129+C120+C119+C128+C123+C131+C132+C124</f>
        <v>117543.3</v>
      </c>
      <c r="D118" s="288">
        <f>D121+D122+D127+D130+D129+D120+D119+D128+D123+D131+D132+D124+D125+D126</f>
        <v>118060.8</v>
      </c>
      <c r="E118" s="278">
        <f>E121+E122+E127+E130+E129+E120+E119+E128+E123+E131+E132+E124+E125</f>
        <v>72852.27077</v>
      </c>
      <c r="F118" s="404">
        <f>F121+F122+F127+F130+F129+F120+F119+F128+F123+F131+F132</f>
        <v>0</v>
      </c>
      <c r="G118" s="288">
        <f>G121+G122+G127+G130+G129+G120+G119+G128+G123+G131+G132</f>
        <v>73420.46268</v>
      </c>
      <c r="H118" s="315">
        <f t="shared" si="3"/>
        <v>61.70741750860573</v>
      </c>
      <c r="I118" s="316">
        <f t="shared" si="2"/>
        <v>-45208.52923</v>
      </c>
    </row>
    <row r="119" spans="1:9" ht="25.5" customHeight="1" thickBot="1">
      <c r="A119" s="350" t="s">
        <v>90</v>
      </c>
      <c r="B119" s="415" t="s">
        <v>118</v>
      </c>
      <c r="C119" s="422">
        <v>1384.2</v>
      </c>
      <c r="D119" s="461">
        <v>1384.2</v>
      </c>
      <c r="E119" s="281">
        <v>1383.8573</v>
      </c>
      <c r="F119" s="424"/>
      <c r="G119" s="45">
        <v>1973.02308</v>
      </c>
      <c r="H119" s="315">
        <f t="shared" si="3"/>
        <v>99.97524201704955</v>
      </c>
      <c r="I119" s="316">
        <f t="shared" si="2"/>
        <v>-0.3427000000001499</v>
      </c>
    </row>
    <row r="120" spans="1:9" ht="11.25" customHeight="1" thickBot="1">
      <c r="A120" s="350" t="s">
        <v>90</v>
      </c>
      <c r="B120" s="342" t="s">
        <v>124</v>
      </c>
      <c r="C120" s="422">
        <v>27</v>
      </c>
      <c r="D120" s="461">
        <v>27</v>
      </c>
      <c r="E120" s="281"/>
      <c r="F120" s="424"/>
      <c r="G120" s="281"/>
      <c r="H120" s="315">
        <f t="shared" si="3"/>
        <v>0</v>
      </c>
      <c r="I120" s="316">
        <f t="shared" si="2"/>
        <v>-27</v>
      </c>
    </row>
    <row r="121" spans="1:9" ht="11.25" customHeight="1" thickBot="1">
      <c r="A121" s="350" t="s">
        <v>90</v>
      </c>
      <c r="B121" s="342" t="s">
        <v>200</v>
      </c>
      <c r="C121" s="422">
        <v>5444.6</v>
      </c>
      <c r="D121" s="461">
        <v>5444.6</v>
      </c>
      <c r="E121" s="281">
        <v>3753.15868</v>
      </c>
      <c r="F121" s="328"/>
      <c r="G121" s="45">
        <v>4682.903</v>
      </c>
      <c r="H121" s="315">
        <f t="shared" si="3"/>
        <v>68.93359806046358</v>
      </c>
      <c r="I121" s="316">
        <f t="shared" si="2"/>
        <v>-1691.4413200000004</v>
      </c>
    </row>
    <row r="122" spans="1:9" ht="11.25" customHeight="1" thickBot="1">
      <c r="A122" s="355" t="s">
        <v>90</v>
      </c>
      <c r="B122" s="354" t="s">
        <v>199</v>
      </c>
      <c r="C122" s="409">
        <v>92696.4</v>
      </c>
      <c r="D122" s="459">
        <v>92696.4</v>
      </c>
      <c r="E122" s="280">
        <v>55892</v>
      </c>
      <c r="F122" s="423"/>
      <c r="G122" s="38">
        <v>57519</v>
      </c>
      <c r="H122" s="315">
        <f t="shared" si="3"/>
        <v>60.29576121618532</v>
      </c>
      <c r="I122" s="316">
        <f t="shared" si="2"/>
        <v>-36804.399999999994</v>
      </c>
    </row>
    <row r="123" spans="1:9" ht="11.25" customHeight="1" thickBot="1">
      <c r="A123" s="355" t="s">
        <v>90</v>
      </c>
      <c r="B123" s="354" t="s">
        <v>171</v>
      </c>
      <c r="C123" s="409">
        <v>15653.6</v>
      </c>
      <c r="D123" s="459">
        <v>15653.6</v>
      </c>
      <c r="E123" s="280">
        <v>10177</v>
      </c>
      <c r="F123" s="423"/>
      <c r="G123" s="38">
        <v>7923</v>
      </c>
      <c r="H123" s="315">
        <f t="shared" si="3"/>
        <v>65.01379874278122</v>
      </c>
      <c r="I123" s="316">
        <f t="shared" si="2"/>
        <v>-5476.6</v>
      </c>
    </row>
    <row r="124" spans="1:9" ht="11.25" customHeight="1" thickBot="1">
      <c r="A124" s="355" t="s">
        <v>90</v>
      </c>
      <c r="B124" s="354" t="s">
        <v>268</v>
      </c>
      <c r="C124" s="409">
        <v>1185.9</v>
      </c>
      <c r="D124" s="459">
        <v>1186.7</v>
      </c>
      <c r="E124" s="280">
        <v>719.61486</v>
      </c>
      <c r="F124" s="423"/>
      <c r="G124" s="38"/>
      <c r="H124" s="315">
        <f t="shared" si="3"/>
        <v>60.639998314654086</v>
      </c>
      <c r="I124" s="316">
        <f t="shared" si="2"/>
        <v>-467.08514</v>
      </c>
    </row>
    <row r="125" spans="1:9" ht="11.25" customHeight="1" thickBot="1">
      <c r="A125" s="355" t="s">
        <v>90</v>
      </c>
      <c r="B125" s="354" t="s">
        <v>282</v>
      </c>
      <c r="C125" s="409"/>
      <c r="D125" s="459">
        <v>416.2</v>
      </c>
      <c r="E125" s="280">
        <v>242.78333</v>
      </c>
      <c r="F125" s="423"/>
      <c r="G125" s="280"/>
      <c r="H125" s="315">
        <f t="shared" si="3"/>
        <v>58.33333253243633</v>
      </c>
      <c r="I125" s="316">
        <f t="shared" si="2"/>
        <v>-173.41666999999998</v>
      </c>
    </row>
    <row r="126" spans="1:9" ht="24.75" customHeight="1" thickBot="1">
      <c r="A126" s="355" t="s">
        <v>90</v>
      </c>
      <c r="B126" s="344" t="s">
        <v>283</v>
      </c>
      <c r="C126" s="409"/>
      <c r="D126" s="459">
        <v>100.5</v>
      </c>
      <c r="E126" s="280"/>
      <c r="F126" s="423"/>
      <c r="G126" s="280"/>
      <c r="H126" s="315">
        <f t="shared" si="3"/>
        <v>0</v>
      </c>
      <c r="I126" s="316">
        <f t="shared" si="2"/>
        <v>-100.5</v>
      </c>
    </row>
    <row r="127" spans="1:9" ht="11.25" customHeight="1" thickBot="1">
      <c r="A127" s="355" t="s">
        <v>90</v>
      </c>
      <c r="B127" s="354" t="s">
        <v>92</v>
      </c>
      <c r="C127" s="409"/>
      <c r="D127" s="459"/>
      <c r="E127" s="280"/>
      <c r="F127" s="423"/>
      <c r="G127" s="38">
        <v>314.625</v>
      </c>
      <c r="H127" s="315"/>
      <c r="I127" s="316">
        <f t="shared" si="2"/>
        <v>0</v>
      </c>
    </row>
    <row r="128" spans="1:9" ht="11.25" customHeight="1" thickBot="1">
      <c r="A128" s="355" t="s">
        <v>90</v>
      </c>
      <c r="B128" s="354" t="s">
        <v>145</v>
      </c>
      <c r="C128" s="409"/>
      <c r="D128" s="459"/>
      <c r="E128" s="280"/>
      <c r="F128" s="423"/>
      <c r="G128" s="38">
        <v>5.545</v>
      </c>
      <c r="H128" s="315"/>
      <c r="I128" s="316">
        <f t="shared" si="2"/>
        <v>0</v>
      </c>
    </row>
    <row r="129" spans="1:9" ht="11.25" customHeight="1" thickBot="1">
      <c r="A129" s="355" t="s">
        <v>90</v>
      </c>
      <c r="B129" s="354" t="s">
        <v>93</v>
      </c>
      <c r="C129" s="425">
        <v>1151.6</v>
      </c>
      <c r="D129" s="462">
        <v>1151.6</v>
      </c>
      <c r="E129" s="286">
        <v>683.8566</v>
      </c>
      <c r="F129" s="426"/>
      <c r="G129" s="80">
        <v>551.8666</v>
      </c>
      <c r="H129" s="315">
        <f t="shared" si="3"/>
        <v>59.3831712400139</v>
      </c>
      <c r="I129" s="316">
        <f t="shared" si="2"/>
        <v>-467.74339999999995</v>
      </c>
    </row>
    <row r="130" spans="1:9" ht="11.25" customHeight="1" thickBot="1">
      <c r="A130" s="355" t="s">
        <v>90</v>
      </c>
      <c r="B130" s="354" t="s">
        <v>198</v>
      </c>
      <c r="C130" s="409"/>
      <c r="D130" s="459"/>
      <c r="E130" s="280"/>
      <c r="F130" s="423"/>
      <c r="G130" s="38">
        <v>173</v>
      </c>
      <c r="H130" s="315"/>
      <c r="I130" s="316">
        <f t="shared" si="2"/>
        <v>0</v>
      </c>
    </row>
    <row r="131" spans="1:9" ht="36" customHeight="1" thickBot="1">
      <c r="A131" s="355" t="s">
        <v>90</v>
      </c>
      <c r="B131" s="344" t="s">
        <v>231</v>
      </c>
      <c r="C131" s="405"/>
      <c r="D131" s="457"/>
      <c r="E131" s="283"/>
      <c r="F131" s="414"/>
      <c r="G131" s="73">
        <v>83.5</v>
      </c>
      <c r="H131" s="315"/>
      <c r="I131" s="316">
        <f t="shared" si="2"/>
        <v>0</v>
      </c>
    </row>
    <row r="132" spans="1:9" ht="24" customHeight="1" thickBot="1">
      <c r="A132" s="355" t="s">
        <v>90</v>
      </c>
      <c r="B132" s="342" t="s">
        <v>180</v>
      </c>
      <c r="C132" s="405"/>
      <c r="D132" s="457"/>
      <c r="E132" s="283"/>
      <c r="F132" s="349"/>
      <c r="G132" s="73">
        <v>194</v>
      </c>
      <c r="H132" s="315"/>
      <c r="I132" s="316">
        <f t="shared" si="2"/>
        <v>0</v>
      </c>
    </row>
    <row r="133" spans="1:9" ht="12.75" customHeight="1" thickBot="1">
      <c r="A133" s="355" t="s">
        <v>94</v>
      </c>
      <c r="B133" s="342" t="s">
        <v>243</v>
      </c>
      <c r="C133" s="405"/>
      <c r="D133" s="457">
        <v>1207.9</v>
      </c>
      <c r="E133" s="283">
        <v>550</v>
      </c>
      <c r="F133" s="349"/>
      <c r="G133" s="73">
        <v>725</v>
      </c>
      <c r="H133" s="315">
        <f t="shared" si="3"/>
        <v>45.53357065982283</v>
      </c>
      <c r="I133" s="316">
        <f t="shared" si="2"/>
        <v>-657.9000000000001</v>
      </c>
    </row>
    <row r="134" spans="1:9" ht="26.25" customHeight="1" thickBot="1">
      <c r="A134" s="350" t="s">
        <v>279</v>
      </c>
      <c r="B134" s="342" t="s">
        <v>280</v>
      </c>
      <c r="C134" s="405"/>
      <c r="D134" s="457">
        <v>3704.2</v>
      </c>
      <c r="E134" s="283">
        <v>3583.5</v>
      </c>
      <c r="F134" s="349"/>
      <c r="G134" s="274"/>
      <c r="H134" s="315">
        <f t="shared" si="3"/>
        <v>96.74153663409103</v>
      </c>
      <c r="I134" s="316">
        <f t="shared" si="2"/>
        <v>-120.69999999999982</v>
      </c>
    </row>
    <row r="135" spans="1:9" ht="24" customHeight="1" thickBot="1">
      <c r="A135" s="350" t="s">
        <v>237</v>
      </c>
      <c r="B135" s="342" t="s">
        <v>238</v>
      </c>
      <c r="C135" s="405"/>
      <c r="D135" s="457">
        <v>179.5</v>
      </c>
      <c r="E135" s="283">
        <v>126.1944</v>
      </c>
      <c r="F135" s="349"/>
      <c r="G135" s="73">
        <v>196.626</v>
      </c>
      <c r="H135" s="315">
        <f t="shared" si="3"/>
        <v>70.303286908078</v>
      </c>
      <c r="I135" s="316">
        <f t="shared" si="2"/>
        <v>-53.3056</v>
      </c>
    </row>
    <row r="136" spans="1:9" ht="48" customHeight="1" thickBot="1">
      <c r="A136" s="350" t="s">
        <v>153</v>
      </c>
      <c r="B136" s="342" t="s">
        <v>274</v>
      </c>
      <c r="C136" s="405">
        <v>1195.1</v>
      </c>
      <c r="D136" s="457">
        <v>1235.2</v>
      </c>
      <c r="E136" s="283">
        <v>1235.2</v>
      </c>
      <c r="F136" s="349"/>
      <c r="G136" s="283"/>
      <c r="H136" s="315">
        <f t="shared" si="3"/>
        <v>100</v>
      </c>
      <c r="I136" s="316">
        <f t="shared" si="2"/>
        <v>0</v>
      </c>
    </row>
    <row r="137" spans="1:9" ht="47.25" customHeight="1" thickBot="1">
      <c r="A137" s="350" t="s">
        <v>153</v>
      </c>
      <c r="B137" s="427" t="s">
        <v>123</v>
      </c>
      <c r="C137" s="428">
        <v>3831.8</v>
      </c>
      <c r="D137" s="463">
        <v>3791.7</v>
      </c>
      <c r="E137" s="283">
        <v>3791.7</v>
      </c>
      <c r="F137" s="349"/>
      <c r="G137" s="73">
        <v>2825.8828</v>
      </c>
      <c r="H137" s="315">
        <f t="shared" si="3"/>
        <v>100</v>
      </c>
      <c r="I137" s="316">
        <f t="shared" si="2"/>
        <v>0</v>
      </c>
    </row>
    <row r="138" spans="1:9" ht="27" customHeight="1" thickBot="1">
      <c r="A138" s="350" t="s">
        <v>286</v>
      </c>
      <c r="B138" s="427" t="s">
        <v>287</v>
      </c>
      <c r="C138" s="347"/>
      <c r="D138" s="454">
        <v>566.4</v>
      </c>
      <c r="E138" s="282"/>
      <c r="F138" s="337"/>
      <c r="G138" s="273"/>
      <c r="H138" s="315"/>
      <c r="I138" s="316"/>
    </row>
    <row r="139" spans="1:9" ht="11.25" customHeight="1" thickBot="1">
      <c r="A139" s="401" t="s">
        <v>95</v>
      </c>
      <c r="B139" s="468" t="s">
        <v>96</v>
      </c>
      <c r="C139" s="470">
        <f>C141+C140</f>
        <v>31637</v>
      </c>
      <c r="D139" s="288">
        <f>D141+D140</f>
        <v>44393.5</v>
      </c>
      <c r="E139" s="288">
        <f>E141+E140</f>
        <v>25562.027000000002</v>
      </c>
      <c r="F139" s="404">
        <f>F141+F140</f>
        <v>0</v>
      </c>
      <c r="G139" s="288">
        <f>G141+G140</f>
        <v>26801.457000000002</v>
      </c>
      <c r="H139" s="315">
        <f t="shared" si="3"/>
        <v>57.580562469730936</v>
      </c>
      <c r="I139" s="316">
        <f t="shared" si="2"/>
        <v>-18831.472999999998</v>
      </c>
    </row>
    <row r="140" spans="1:9" ht="11.25" customHeight="1" thickBot="1">
      <c r="A140" s="406" t="s">
        <v>97</v>
      </c>
      <c r="B140" s="429" t="s">
        <v>232</v>
      </c>
      <c r="C140" s="471"/>
      <c r="D140" s="287">
        <v>12756.5</v>
      </c>
      <c r="E140" s="287">
        <v>7126.027</v>
      </c>
      <c r="F140" s="430"/>
      <c r="G140" s="132">
        <v>7117.457</v>
      </c>
      <c r="H140" s="315">
        <f t="shared" si="3"/>
        <v>55.8619292125583</v>
      </c>
      <c r="I140" s="316">
        <f t="shared" si="2"/>
        <v>-5630.473</v>
      </c>
    </row>
    <row r="141" spans="1:9" ht="11.25" customHeight="1" thickBot="1">
      <c r="A141" s="431" t="s">
        <v>97</v>
      </c>
      <c r="B141" s="469" t="s">
        <v>98</v>
      </c>
      <c r="C141" s="472">
        <v>31637</v>
      </c>
      <c r="D141" s="282">
        <v>31637</v>
      </c>
      <c r="E141" s="282">
        <v>18436</v>
      </c>
      <c r="G141" s="34">
        <v>19684</v>
      </c>
      <c r="H141" s="315">
        <f t="shared" si="3"/>
        <v>58.273540474760566</v>
      </c>
      <c r="I141" s="316">
        <f t="shared" si="2"/>
        <v>-13201</v>
      </c>
    </row>
    <row r="142" spans="1:9" ht="11.25" customHeight="1" thickBot="1">
      <c r="A142" s="401" t="s">
        <v>99</v>
      </c>
      <c r="B142" s="314" t="s">
        <v>117</v>
      </c>
      <c r="C142" s="278">
        <f>C153+C154+C144+C148+C146</f>
        <v>23193.958000000002</v>
      </c>
      <c r="D142" s="288">
        <f>D153+D154+D144+D148+D146+D149+D150</f>
        <v>39928.735799999995</v>
      </c>
      <c r="E142" s="288">
        <f>E153+E154+E144+E148+E146+E145+E147+E151+E152+E149+E150</f>
        <v>24244.57903</v>
      </c>
      <c r="F142" s="404">
        <f>F153+F154+F144+F148+F146+F145+F147+F151+F152</f>
        <v>0</v>
      </c>
      <c r="G142" s="288">
        <f>G143+G147+G149+G153+G154+G148+G151+G152+G150</f>
        <v>19343.02415</v>
      </c>
      <c r="H142" s="315">
        <f t="shared" si="3"/>
        <v>60.719625964215986</v>
      </c>
      <c r="I142" s="316">
        <f aca="true" t="shared" si="4" ref="I142:I164">E142-D142</f>
        <v>-15684.156769999994</v>
      </c>
    </row>
    <row r="143" spans="1:9" ht="11.25" customHeight="1" thickBot="1">
      <c r="A143" s="401" t="s">
        <v>100</v>
      </c>
      <c r="B143" s="314" t="s">
        <v>117</v>
      </c>
      <c r="C143" s="278"/>
      <c r="D143" s="288"/>
      <c r="E143" s="288">
        <f>E144+E145+E147</f>
        <v>1479.2</v>
      </c>
      <c r="F143" s="357"/>
      <c r="G143" s="288">
        <f>G144+G145+G146</f>
        <v>1504</v>
      </c>
      <c r="H143" s="315"/>
      <c r="I143" s="316">
        <f t="shared" si="4"/>
        <v>1479.2</v>
      </c>
    </row>
    <row r="144" spans="1:9" ht="11.25" customHeight="1" thickBot="1">
      <c r="A144" s="350" t="s">
        <v>100</v>
      </c>
      <c r="B144" s="433" t="s">
        <v>216</v>
      </c>
      <c r="C144" s="405">
        <v>1479.2</v>
      </c>
      <c r="D144" s="457">
        <v>1479.2</v>
      </c>
      <c r="E144" s="281">
        <v>1479.2</v>
      </c>
      <c r="F144" s="328"/>
      <c r="G144" s="45">
        <v>1504</v>
      </c>
      <c r="H144" s="315">
        <f>E144/D144*100</f>
        <v>100</v>
      </c>
      <c r="I144" s="316">
        <f t="shared" si="4"/>
        <v>0</v>
      </c>
    </row>
    <row r="145" spans="1:9" ht="11.25" customHeight="1" thickBot="1">
      <c r="A145" s="350" t="s">
        <v>100</v>
      </c>
      <c r="B145" s="323" t="s">
        <v>213</v>
      </c>
      <c r="C145" s="409"/>
      <c r="D145" s="459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0" t="s">
        <v>100</v>
      </c>
      <c r="B146" s="344" t="s">
        <v>181</v>
      </c>
      <c r="C146" s="409"/>
      <c r="D146" s="459"/>
      <c r="E146" s="281"/>
      <c r="F146" s="328"/>
      <c r="G146" s="281"/>
      <c r="H146" s="315"/>
      <c r="I146" s="316">
        <f t="shared" si="4"/>
        <v>0</v>
      </c>
    </row>
    <row r="147" spans="1:9" ht="11.25" customHeight="1" thickBot="1">
      <c r="A147" s="350" t="s">
        <v>222</v>
      </c>
      <c r="B147" s="354" t="s">
        <v>223</v>
      </c>
      <c r="C147" s="409"/>
      <c r="D147" s="459"/>
      <c r="E147" s="281"/>
      <c r="F147" s="328"/>
      <c r="G147" s="281"/>
      <c r="H147" s="315"/>
      <c r="I147" s="316">
        <f t="shared" si="4"/>
        <v>0</v>
      </c>
    </row>
    <row r="148" spans="1:9" ht="11.25" customHeight="1" thickBot="1">
      <c r="A148" s="355" t="s">
        <v>244</v>
      </c>
      <c r="B148" s="418" t="s">
        <v>245</v>
      </c>
      <c r="C148" s="434"/>
      <c r="D148" s="464"/>
      <c r="E148" s="281"/>
      <c r="F148" s="328"/>
      <c r="G148" s="272">
        <v>15.2</v>
      </c>
      <c r="H148" s="315"/>
      <c r="I148" s="316">
        <f t="shared" si="4"/>
        <v>0</v>
      </c>
    </row>
    <row r="149" spans="1:9" ht="24" customHeight="1" thickBot="1">
      <c r="A149" s="355" t="s">
        <v>154</v>
      </c>
      <c r="B149" s="344" t="s">
        <v>155</v>
      </c>
      <c r="C149" s="434"/>
      <c r="D149" s="464">
        <v>100</v>
      </c>
      <c r="E149" s="280">
        <v>100</v>
      </c>
      <c r="F149" s="326"/>
      <c r="G149" s="271">
        <v>100</v>
      </c>
      <c r="H149" s="315"/>
      <c r="I149" s="316">
        <f t="shared" si="4"/>
        <v>0</v>
      </c>
    </row>
    <row r="150" spans="1:9" ht="25.5" customHeight="1" thickBot="1">
      <c r="A150" s="343" t="s">
        <v>156</v>
      </c>
      <c r="B150" s="344" t="s">
        <v>157</v>
      </c>
      <c r="C150" s="435"/>
      <c r="D150" s="465">
        <v>100</v>
      </c>
      <c r="E150" s="283">
        <v>100</v>
      </c>
      <c r="F150" s="349"/>
      <c r="G150" s="274">
        <v>50</v>
      </c>
      <c r="H150" s="315"/>
      <c r="I150" s="316">
        <f t="shared" si="4"/>
        <v>0</v>
      </c>
    </row>
    <row r="151" spans="1:9" ht="11.25" customHeight="1" thickBot="1">
      <c r="A151" s="355" t="s">
        <v>224</v>
      </c>
      <c r="B151" s="397" t="s">
        <v>225</v>
      </c>
      <c r="C151" s="407"/>
      <c r="D151" s="458"/>
      <c r="E151" s="282"/>
      <c r="F151" s="337"/>
      <c r="G151" s="282"/>
      <c r="H151" s="315"/>
      <c r="I151" s="316">
        <f t="shared" si="4"/>
        <v>0</v>
      </c>
    </row>
    <row r="152" spans="1:9" ht="11.25" customHeight="1" thickBot="1">
      <c r="A152" s="355" t="s">
        <v>226</v>
      </c>
      <c r="B152" s="427" t="s">
        <v>227</v>
      </c>
      <c r="C152" s="407"/>
      <c r="D152" s="458"/>
      <c r="E152" s="282"/>
      <c r="F152" s="337"/>
      <c r="G152" s="282"/>
      <c r="H152" s="315"/>
      <c r="I152" s="316">
        <f t="shared" si="4"/>
        <v>0</v>
      </c>
    </row>
    <row r="153" spans="1:9" ht="11.25" customHeight="1" thickBot="1">
      <c r="A153" s="401" t="s">
        <v>112</v>
      </c>
      <c r="B153" s="436" t="s">
        <v>113</v>
      </c>
      <c r="C153" s="278">
        <v>21567.358</v>
      </c>
      <c r="D153" s="288">
        <v>27506.4358</v>
      </c>
      <c r="E153" s="288">
        <v>15483.402</v>
      </c>
      <c r="F153" s="357"/>
      <c r="G153" s="278">
        <v>9957.7483</v>
      </c>
      <c r="H153" s="315">
        <f>E153/D153*100</f>
        <v>56.29010647755388</v>
      </c>
      <c r="I153" s="316">
        <f t="shared" si="4"/>
        <v>-12023.0338</v>
      </c>
    </row>
    <row r="154" spans="1:9" ht="11.25" customHeight="1" thickBot="1">
      <c r="A154" s="338" t="s">
        <v>101</v>
      </c>
      <c r="B154" s="339" t="s">
        <v>210</v>
      </c>
      <c r="C154" s="275">
        <f>C157+C155+C158</f>
        <v>147.4</v>
      </c>
      <c r="D154" s="284">
        <f>D157+D155+D158</f>
        <v>10743.1</v>
      </c>
      <c r="E154" s="284">
        <f>E157+E155+E158+E156+E159</f>
        <v>7081.97703</v>
      </c>
      <c r="F154" s="437"/>
      <c r="G154" s="284">
        <f>G157+G155+G158+G156</f>
        <v>7716.07585</v>
      </c>
      <c r="H154" s="315">
        <f>E154/D154*100</f>
        <v>65.92116828475952</v>
      </c>
      <c r="I154" s="316">
        <f t="shared" si="4"/>
        <v>-3661.1229700000004</v>
      </c>
    </row>
    <row r="155" spans="1:9" ht="24" customHeight="1" thickBot="1">
      <c r="A155" s="350" t="s">
        <v>102</v>
      </c>
      <c r="B155" s="342" t="s">
        <v>233</v>
      </c>
      <c r="C155" s="422"/>
      <c r="D155" s="461">
        <v>10595.7</v>
      </c>
      <c r="E155" s="281">
        <v>7065.892</v>
      </c>
      <c r="F155" s="321"/>
      <c r="G155" s="45">
        <v>7651.893</v>
      </c>
      <c r="H155" s="315">
        <f>E155/D155*100</f>
        <v>66.6864105250243</v>
      </c>
      <c r="I155" s="316">
        <f t="shared" si="4"/>
        <v>-3529.808000000001</v>
      </c>
    </row>
    <row r="156" spans="1:9" ht="25.5" customHeight="1" thickBot="1">
      <c r="A156" s="350" t="s">
        <v>102</v>
      </c>
      <c r="B156" s="342" t="s">
        <v>219</v>
      </c>
      <c r="C156" s="422"/>
      <c r="D156" s="461"/>
      <c r="E156" s="281"/>
      <c r="F156" s="321"/>
      <c r="G156" s="281"/>
      <c r="H156" s="315"/>
      <c r="I156" s="316">
        <f t="shared" si="4"/>
        <v>0</v>
      </c>
    </row>
    <row r="157" spans="1:9" ht="11.25" customHeight="1" thickBot="1">
      <c r="A157" s="350" t="s">
        <v>102</v>
      </c>
      <c r="B157" s="351" t="s">
        <v>211</v>
      </c>
      <c r="C157" s="405"/>
      <c r="D157" s="457"/>
      <c r="E157" s="281"/>
      <c r="F157" s="328"/>
      <c r="G157" s="281"/>
      <c r="H157" s="315"/>
      <c r="I157" s="316">
        <f t="shared" si="4"/>
        <v>0</v>
      </c>
    </row>
    <row r="158" spans="1:9" ht="11.25" customHeight="1" thickBot="1">
      <c r="A158" s="350" t="s">
        <v>102</v>
      </c>
      <c r="B158" s="344" t="s">
        <v>218</v>
      </c>
      <c r="C158" s="411">
        <v>147.4</v>
      </c>
      <c r="D158" s="377">
        <v>147.4</v>
      </c>
      <c r="E158" s="281">
        <v>16.08503</v>
      </c>
      <c r="F158" s="328"/>
      <c r="G158" s="45">
        <v>64.18285</v>
      </c>
      <c r="H158" s="315">
        <f>E158/D158*100</f>
        <v>10.912503392130258</v>
      </c>
      <c r="I158" s="316">
        <f t="shared" si="4"/>
        <v>-131.31497000000002</v>
      </c>
    </row>
    <row r="159" spans="1:9" ht="11.25" customHeight="1" thickBot="1">
      <c r="A159" s="350" t="s">
        <v>102</v>
      </c>
      <c r="B159" s="397" t="s">
        <v>255</v>
      </c>
      <c r="C159" s="411"/>
      <c r="D159" s="377"/>
      <c r="E159" s="281"/>
      <c r="F159" s="328"/>
      <c r="G159" s="281"/>
      <c r="H159" s="315"/>
      <c r="I159" s="316">
        <f t="shared" si="4"/>
        <v>0</v>
      </c>
    </row>
    <row r="160" spans="1:9" ht="11.25" customHeight="1" thickBot="1">
      <c r="A160" s="438" t="s">
        <v>137</v>
      </c>
      <c r="B160" s="450" t="s">
        <v>132</v>
      </c>
      <c r="C160" s="439"/>
      <c r="D160" s="466">
        <v>4181</v>
      </c>
      <c r="E160" s="319">
        <v>4180.25445</v>
      </c>
      <c r="F160" s="328"/>
      <c r="G160" s="319">
        <v>3000</v>
      </c>
      <c r="H160" s="315">
        <f>E160/D160*100</f>
        <v>99.98216814159294</v>
      </c>
      <c r="I160" s="316">
        <f t="shared" si="4"/>
        <v>-0.7455499999996391</v>
      </c>
    </row>
    <row r="161" spans="1:9" ht="11.25" customHeight="1" thickBot="1">
      <c r="A161" s="438" t="s">
        <v>128</v>
      </c>
      <c r="B161" s="440" t="s">
        <v>70</v>
      </c>
      <c r="C161" s="439"/>
      <c r="D161" s="466"/>
      <c r="E161" s="289"/>
      <c r="F161" s="441"/>
      <c r="G161" s="289"/>
      <c r="H161" s="315"/>
      <c r="I161" s="316">
        <f t="shared" si="4"/>
        <v>0</v>
      </c>
    </row>
    <row r="162" spans="1:9" ht="11.25" customHeight="1" thickBot="1">
      <c r="A162" s="343" t="s">
        <v>158</v>
      </c>
      <c r="B162" s="348" t="s">
        <v>197</v>
      </c>
      <c r="C162" s="274"/>
      <c r="D162" s="283"/>
      <c r="E162" s="280">
        <v>27.3398</v>
      </c>
      <c r="F162" s="326"/>
      <c r="G162" s="280">
        <v>3.6</v>
      </c>
      <c r="H162" s="315"/>
      <c r="I162" s="316">
        <f t="shared" si="4"/>
        <v>27.3398</v>
      </c>
    </row>
    <row r="163" spans="1:9" ht="11.25" customHeight="1" thickBot="1">
      <c r="A163" s="438" t="s">
        <v>129</v>
      </c>
      <c r="B163" s="440" t="s">
        <v>71</v>
      </c>
      <c r="C163" s="279"/>
      <c r="D163" s="289"/>
      <c r="E163" s="289">
        <v>-29.1718</v>
      </c>
      <c r="F163" s="441"/>
      <c r="G163" s="279">
        <v>-1266.29709</v>
      </c>
      <c r="H163" s="315"/>
      <c r="I163" s="316">
        <f t="shared" si="4"/>
        <v>-29.1718</v>
      </c>
    </row>
    <row r="164" spans="1:9" ht="11.25" customHeight="1" thickBot="1">
      <c r="A164" s="401"/>
      <c r="B164" s="314" t="s">
        <v>103</v>
      </c>
      <c r="C164" s="278">
        <f>C87+C8</f>
        <v>364304.40691</v>
      </c>
      <c r="D164" s="288">
        <f>D87+D8</f>
        <v>417627.58471</v>
      </c>
      <c r="E164" s="288">
        <f>E87+E8</f>
        <v>255193.49149</v>
      </c>
      <c r="F164" s="278">
        <f>F87+F8</f>
        <v>0</v>
      </c>
      <c r="G164" s="288">
        <f>G8+G87</f>
        <v>247368.06146000003</v>
      </c>
      <c r="H164" s="315">
        <f>E164/D164*100</f>
        <v>61.10551621421415</v>
      </c>
      <c r="I164" s="316">
        <f t="shared" si="4"/>
        <v>-162434.09322000004</v>
      </c>
    </row>
    <row r="165" spans="1:9" ht="11.25" customHeight="1">
      <c r="A165" s="1"/>
      <c r="B165" s="296"/>
      <c r="C165" s="296"/>
      <c r="D165" s="467"/>
      <c r="F165" s="442"/>
      <c r="G165" s="443"/>
      <c r="H165" s="5"/>
      <c r="I165" s="444"/>
    </row>
    <row r="166" spans="1:8" ht="11.25" customHeight="1">
      <c r="A166" s="2" t="s">
        <v>239</v>
      </c>
      <c r="B166" s="2"/>
      <c r="C166" s="6"/>
      <c r="D166" s="244"/>
      <c r="E166" s="222"/>
      <c r="F166" s="5"/>
      <c r="G166" s="222"/>
      <c r="H166" s="2"/>
    </row>
    <row r="167" spans="1:8" ht="11.25" customHeight="1">
      <c r="A167" s="2" t="s">
        <v>206</v>
      </c>
      <c r="B167" s="4"/>
      <c r="C167" s="4"/>
      <c r="D167" s="245"/>
      <c r="E167" s="222" t="s">
        <v>240</v>
      </c>
      <c r="F167" s="164"/>
      <c r="G167" s="445"/>
      <c r="H167" s="2"/>
    </row>
    <row r="168" spans="1:8" ht="11.25" customHeight="1">
      <c r="A168" s="2"/>
      <c r="B168" s="4"/>
      <c r="C168" s="4"/>
      <c r="D168" s="245"/>
      <c r="E168" s="222"/>
      <c r="F168" s="164"/>
      <c r="G168" s="445"/>
      <c r="H168" s="2"/>
    </row>
    <row r="169" spans="1:7" ht="11.25" customHeight="1">
      <c r="A169" s="163" t="s">
        <v>207</v>
      </c>
      <c r="B169" s="2"/>
      <c r="C169" s="2"/>
      <c r="D169" s="246"/>
      <c r="E169" s="223"/>
      <c r="F169" s="3"/>
      <c r="G169" s="223"/>
    </row>
    <row r="170" spans="1:7" ht="11.25" customHeight="1">
      <c r="A170" s="163" t="s">
        <v>208</v>
      </c>
      <c r="C170" s="2"/>
      <c r="D170" s="246"/>
      <c r="E170" s="223"/>
      <c r="F170" s="3"/>
      <c r="G170" s="446"/>
    </row>
    <row r="171" spans="1:6" ht="11.25" customHeight="1">
      <c r="A171" s="1"/>
      <c r="F171" s="291"/>
    </row>
    <row r="172" ht="11.25" customHeight="1">
      <c r="A172" s="1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2016-08-08T05:55:18Z</cp:lastPrinted>
  <dcterms:created xsi:type="dcterms:W3CDTF">2005-05-20T13:40:13Z</dcterms:created>
  <dcterms:modified xsi:type="dcterms:W3CDTF">2016-08-08T05:55:26Z</dcterms:modified>
  <cp:category/>
  <cp:version/>
  <cp:contentType/>
  <cp:contentStatus/>
</cp:coreProperties>
</file>