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0" windowWidth="11340" windowHeight="5010" tabRatio="394" activeTab="0"/>
  </bookViews>
  <sheets>
    <sheet name="1 августа" sheetId="1" r:id="rId1"/>
  </sheets>
  <definedNames/>
  <calcPr fullCalcOnLoad="1"/>
</workbook>
</file>

<file path=xl/sharedStrings.xml><?xml version="1.0" encoding="utf-8"?>
<sst xmlns="http://schemas.openxmlformats.org/spreadsheetml/2006/main" count="304" uniqueCount="263">
  <si>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</si>
  <si>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</si>
  <si>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</si>
  <si>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</si>
  <si>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</si>
  <si>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</si>
  <si>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</si>
  <si>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</si>
  <si>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</si>
  <si>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</si>
  <si>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</si>
  <si>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</si>
  <si>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</si>
  <si>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</si>
  <si>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</si>
  <si>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</si>
  <si>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</si>
  <si>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</si>
  <si>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</si>
  <si>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</si>
  <si>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</si>
  <si>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</si>
  <si>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</si>
  <si>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</si>
  <si>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</si>
  <si>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</si>
  <si>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</si>
  <si>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</si>
  <si>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</si>
  <si>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</si>
  <si>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</si>
  <si>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</si>
  <si>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</si>
  <si>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</si>
  <si>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</si>
  <si>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</si>
  <si>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</si>
  <si>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</si>
  <si>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</si>
  <si>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</si>
  <si>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</si>
  <si>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</si>
  <si>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</si>
  <si>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</si>
  <si>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</si>
  <si>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</si>
  <si>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</si>
  <si>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</si>
  <si>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</si>
  <si>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</si>
  <si>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</si>
  <si>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</si>
  <si>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</si>
  <si>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</si>
  <si>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</si>
  <si>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</si>
  <si>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</si>
  <si>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</si>
  <si>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</si>
  <si>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</si>
  <si>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</si>
  <si>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</si>
  <si>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</si>
  <si>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</si>
  <si>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</si>
  <si>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</si>
  <si>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</si>
  <si>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</si>
  <si>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</si>
  <si>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</si>
  <si>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</si>
  <si>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</si>
  <si>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</si>
  <si>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</si>
  <si>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</si>
  <si>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</si>
  <si>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</si>
  <si>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</si>
  <si>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</si>
  <si>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</si>
  <si>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</si>
  <si>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</si>
  <si>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</si>
  <si>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</si>
  <si>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</si>
  <si>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</si>
  <si>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</si>
  <si>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</si>
  <si>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</si>
  <si>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</si>
  <si>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</si>
  <si>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</si>
  <si>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</si>
  <si>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</si>
  <si>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</si>
  <si>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</si>
  <si>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</si>
  <si>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</si>
  <si>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</si>
  <si>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</si>
  <si>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</si>
  <si>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</si>
  <si>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</si>
  <si>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</si>
  <si>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</si>
  <si>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</si>
  <si>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</si>
  <si>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</si>
  <si>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</si>
  <si>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</si>
  <si>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</si>
  <si>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</si>
  <si>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</si>
  <si>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</si>
  <si>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</si>
  <si>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</si>
  <si>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</si>
  <si>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</si>
  <si>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</si>
  <si>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</si>
  <si>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</si>
  <si>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</si>
  <si>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</si>
  <si>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</si>
  <si>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</si>
  <si>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</si>
  <si>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</si>
  <si>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</si>
  <si>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</si>
  <si>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</si>
  <si>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</si>
  <si>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</si>
  <si>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</si>
  <si>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</si>
  <si>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</si>
  <si>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</si>
  <si>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</si>
  <si>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</si>
  <si>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</si>
  <si>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</si>
  <si>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</si>
  <si>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</si>
  <si>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</si>
  <si>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</si>
  <si>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</si>
  <si>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</si>
  <si>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</si>
  <si>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</si>
  <si>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</si>
  <si>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</si>
  <si>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</si>
  <si>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</si>
  <si>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</si>
  <si>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</si>
  <si>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</si>
  <si>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</si>
  <si>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</si>
  <si>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</si>
  <si>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</si>
  <si>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</si>
  <si>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</si>
  <si>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</si>
  <si>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</si>
  <si>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</si>
  <si>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</si>
  <si>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</si>
  <si>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</si>
  <si>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</si>
  <si>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</si>
  <si>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</si>
  <si>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</si>
  <si>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</si>
  <si>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</si>
  <si>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</si>
  <si>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</si>
  <si>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</si>
  <si>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</si>
  <si>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</si>
  <si>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</si>
  <si>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Прочие межбюджетные трансферты</t>
  </si>
  <si>
    <t>На проведение кап.ремонта зданий учреждений культуры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</si>
  <si>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</si>
  <si>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</si>
  <si>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</si>
  <si>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</si>
  <si>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</si>
  <si>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</si>
  <si>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</si>
  <si>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</si>
  <si>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</si>
  <si>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</si>
  <si>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</si>
  <si>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</si>
  <si>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</si>
  <si>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</si>
  <si>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</si>
  <si>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</si>
  <si>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</si>
  <si>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</si>
  <si>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</si>
  <si>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</si>
  <si>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</si>
  <si>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</si>
  <si>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</si>
  <si>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</si>
  <si>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</si>
  <si>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</si>
  <si>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</si>
  <si>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</si>
  <si>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</si>
  <si>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</si>
  <si>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</si>
  <si>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</si>
  <si>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</si>
  <si>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</si>
  <si>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</si>
  <si>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</si>
  <si>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</si>
  <si>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</si>
  <si>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</si>
  <si>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</si>
  <si>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</si>
  <si>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</si>
  <si>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</si>
  <si>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</si>
  <si>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</si>
  <si>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</si>
  <si>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</si>
  <si>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</si>
  <si>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</si>
  <si>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</si>
  <si>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</si>
  <si>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</si>
  <si>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</si>
  <si>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</si>
  <si>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</si>
  <si>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</si>
  <si>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</si>
  <si>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</si>
  <si>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</si>
  <si>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</si>
  <si>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</si>
  <si>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</si>
  <si>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</si>
  <si>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</si>
  <si>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</si>
  <si>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</si>
  <si>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</si>
  <si>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</si>
  <si>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</si>
  <si>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</si>
  <si>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</si>
  <si>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</si>
  <si>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</si>
  <si>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</si>
  <si>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</si>
  <si>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</si>
  <si>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</si>
  <si>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</si>
  <si>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</si>
  <si>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</si>
  <si>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 xml:space="preserve">          на 1 августа 2017 года</t>
  </si>
  <si>
    <t>на 1 августа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</si>
</sst>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5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 wrapText="1"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9" fillId="0" borderId="14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 wrapText="1"/>
    </xf>
    <xf numFmtId="170" fontId="4" fillId="0" borderId="16" xfId="0" applyNumberFormat="1" applyFont="1" applyFill="1" applyBorder="1" applyAlignment="1">
      <alignment wrapText="1"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5" fillId="0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4" fillId="33" borderId="16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22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 wrapText="1"/>
    </xf>
    <xf numFmtId="170" fontId="9" fillId="33" borderId="1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70" fontId="6" fillId="33" borderId="13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6" fillId="33" borderId="15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7" xfId="0" applyNumberFormat="1" applyFont="1" applyFill="1" applyBorder="1" applyAlignment="1">
      <alignment/>
    </xf>
    <xf numFmtId="170" fontId="5" fillId="33" borderId="28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4" fillId="33" borderId="29" xfId="53" applyNumberFormat="1" applyFont="1" applyFill="1" applyBorder="1" applyAlignment="1">
      <alignment/>
      <protection/>
    </xf>
    <xf numFmtId="0" fontId="9" fillId="33" borderId="14" xfId="53" applyFont="1" applyFill="1" applyBorder="1" applyAlignment="1">
      <alignment horizontal="distributed" wrapText="1"/>
      <protection/>
    </xf>
    <xf numFmtId="164" fontId="4" fillId="33" borderId="31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distributed" vertical="distributed" wrapText="1"/>
    </xf>
    <xf numFmtId="164" fontId="4" fillId="33" borderId="30" xfId="0" applyNumberFormat="1" applyFont="1" applyFill="1" applyBorder="1" applyAlignment="1">
      <alignment/>
    </xf>
    <xf numFmtId="0" fontId="9" fillId="33" borderId="14" xfId="53" applyFont="1" applyFill="1" applyBorder="1" applyAlignment="1">
      <alignment horizontal="distributed" vertical="distributed" wrapText="1"/>
      <protection/>
    </xf>
    <xf numFmtId="49" fontId="5" fillId="33" borderId="26" xfId="53" applyNumberFormat="1" applyFont="1" applyFill="1" applyBorder="1" applyAlignment="1">
      <alignment/>
      <protection/>
    </xf>
    <xf numFmtId="0" fontId="6" fillId="33" borderId="13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2" xfId="0" applyFont="1" applyFill="1" applyBorder="1" applyAlignment="1">
      <alignment wrapText="1"/>
    </xf>
    <xf numFmtId="0" fontId="4" fillId="33" borderId="23" xfId="0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164" fontId="6" fillId="33" borderId="31" xfId="0" applyNumberFormat="1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0" fontId="9" fillId="33" borderId="34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164" fontId="5" fillId="33" borderId="36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164" fontId="4" fillId="33" borderId="4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164" fontId="9" fillId="33" borderId="18" xfId="0" applyNumberFormat="1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39" xfId="0" applyNumberFormat="1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164" fontId="9" fillId="33" borderId="31" xfId="0" applyNumberFormat="1" applyFont="1" applyFill="1" applyBorder="1" applyAlignment="1">
      <alignment/>
    </xf>
    <xf numFmtId="164" fontId="9" fillId="33" borderId="24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6" fillId="33" borderId="32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wrapText="1"/>
    </xf>
    <xf numFmtId="164" fontId="9" fillId="33" borderId="36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vertical="distributed" wrapText="1"/>
    </xf>
    <xf numFmtId="0" fontId="47" fillId="33" borderId="14" xfId="0" applyFont="1" applyFill="1" applyBorder="1" applyAlignment="1">
      <alignment vertical="distributed" wrapText="1"/>
    </xf>
    <xf numFmtId="2" fontId="4" fillId="33" borderId="31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5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4" xfId="0" applyNumberFormat="1" applyFont="1" applyFill="1" applyBorder="1" applyAlignment="1">
      <alignment/>
    </xf>
    <xf numFmtId="170" fontId="4" fillId="33" borderId="45" xfId="0" applyNumberFormat="1" applyFont="1" applyFill="1" applyBorder="1" applyAlignment="1">
      <alignment/>
    </xf>
    <xf numFmtId="0" fontId="9" fillId="33" borderId="46" xfId="0" applyFont="1" applyFill="1" applyBorder="1" applyAlignment="1">
      <alignment wrapText="1"/>
    </xf>
    <xf numFmtId="0" fontId="9" fillId="33" borderId="45" xfId="0" applyFont="1" applyFill="1" applyBorder="1" applyAlignment="1">
      <alignment wrapText="1"/>
    </xf>
    <xf numFmtId="0" fontId="9" fillId="33" borderId="33" xfId="0" applyFont="1" applyFill="1" applyBorder="1" applyAlignment="1">
      <alignment/>
    </xf>
    <xf numFmtId="0" fontId="9" fillId="33" borderId="29" xfId="0" applyFont="1" applyFill="1" applyBorder="1" applyAlignment="1">
      <alignment wrapText="1"/>
    </xf>
    <xf numFmtId="0" fontId="9" fillId="33" borderId="29" xfId="0" applyFont="1" applyFill="1" applyBorder="1" applyAlignment="1">
      <alignment/>
    </xf>
    <xf numFmtId="0" fontId="10" fillId="33" borderId="29" xfId="0" applyFont="1" applyFill="1" applyBorder="1" applyAlignment="1">
      <alignment wrapText="1"/>
    </xf>
    <xf numFmtId="0" fontId="9" fillId="33" borderId="46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41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0" fontId="5" fillId="33" borderId="32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/>
    </xf>
    <xf numFmtId="0" fontId="9" fillId="33" borderId="45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5" fillId="33" borderId="42" xfId="0" applyNumberFormat="1" applyFont="1" applyFill="1" applyBorder="1" applyAlignment="1">
      <alignment/>
    </xf>
    <xf numFmtId="170" fontId="9" fillId="33" borderId="45" xfId="0" applyNumberFormat="1" applyFont="1" applyFill="1" applyBorder="1" applyAlignment="1">
      <alignment/>
    </xf>
    <xf numFmtId="170" fontId="9" fillId="33" borderId="41" xfId="0" applyNumberFormat="1" applyFont="1" applyFill="1" applyBorder="1" applyAlignment="1">
      <alignment wrapText="1"/>
    </xf>
    <xf numFmtId="170" fontId="9" fillId="33" borderId="33" xfId="0" applyNumberFormat="1" applyFont="1" applyFill="1" applyBorder="1" applyAlignment="1">
      <alignment/>
    </xf>
    <xf numFmtId="170" fontId="9" fillId="33" borderId="34" xfId="0" applyNumberFormat="1" applyFont="1" applyFill="1" applyBorder="1" applyAlignment="1">
      <alignment/>
    </xf>
    <xf numFmtId="170" fontId="9" fillId="33" borderId="41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9" fillId="33" borderId="45" xfId="0" applyNumberFormat="1" applyFont="1" applyFill="1" applyBorder="1" applyAlignment="1">
      <alignment wrapText="1"/>
    </xf>
    <xf numFmtId="170" fontId="4" fillId="33" borderId="33" xfId="0" applyNumberFormat="1" applyFont="1" applyFill="1" applyBorder="1" applyAlignment="1">
      <alignment wrapText="1"/>
    </xf>
    <xf numFmtId="170" fontId="9" fillId="33" borderId="33" xfId="0" applyNumberFormat="1" applyFont="1" applyFill="1" applyBorder="1" applyAlignment="1">
      <alignment wrapText="1"/>
    </xf>
    <xf numFmtId="0" fontId="4" fillId="33" borderId="33" xfId="0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9" fillId="33" borderId="34" xfId="0" applyNumberFormat="1" applyFont="1" applyFill="1" applyBorder="1" applyAlignment="1">
      <alignment wrapText="1"/>
    </xf>
    <xf numFmtId="170" fontId="6" fillId="33" borderId="32" xfId="0" applyNumberFormat="1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33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0" xfId="0" applyNumberFormat="1" applyFont="1" applyFill="1" applyBorder="1" applyAlignment="1">
      <alignment/>
    </xf>
    <xf numFmtId="170" fontId="6" fillId="33" borderId="35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164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0" fontId="47" fillId="0" borderId="16" xfId="0" applyFont="1" applyFill="1" applyBorder="1" applyAlignment="1">
      <alignment vertical="center" wrapText="1"/>
    </xf>
    <xf numFmtId="164" fontId="5" fillId="33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L147" sqref="L147"/>
    </sheetView>
  </sheetViews>
  <sheetFormatPr defaultColWidth="9.00390625" defaultRowHeight="12.75"/>
  <cols>
    <col min="1" max="1" width="21.25390625" style="101" customWidth="1"/>
    <col min="2" max="2" width="61.125" style="38" customWidth="1"/>
    <col min="3" max="3" width="11.125" style="38" customWidth="1"/>
    <col min="4" max="4" width="11.125" style="37" customWidth="1"/>
    <col min="5" max="5" width="11.75390625" style="2" customWidth="1"/>
    <col min="6" max="6" width="11.00390625" style="38" hidden="1" customWidth="1"/>
    <col min="7" max="7" width="10.875" style="38" customWidth="1"/>
    <col min="8" max="8" width="8.375" style="38" customWidth="1"/>
    <col min="9" max="9" width="11.625" style="38" customWidth="1"/>
    <col min="10" max="16384" width="9.125" style="86" customWidth="1"/>
  </cols>
  <sheetData>
    <row r="1" spans="1:4" ht="11.25" customHeight="1">
      <c r="A1" s="38"/>
      <c r="B1" s="56" t="s">
        <v>211</v>
      </c>
      <c r="C1" s="56"/>
      <c r="D1" s="18"/>
    </row>
    <row r="2" spans="1:4" ht="11.25" customHeight="1">
      <c r="A2" s="38"/>
      <c r="B2" s="56" t="s">
        <v>0</v>
      </c>
      <c r="C2" s="56"/>
      <c r="D2" s="18"/>
    </row>
    <row r="3" spans="1:7" ht="11.25" customHeight="1">
      <c r="A3" s="38"/>
      <c r="B3" s="56" t="s">
        <v>1</v>
      </c>
      <c r="C3" s="56"/>
      <c r="D3" s="18"/>
      <c r="E3" s="68"/>
      <c r="G3" s="77"/>
    </row>
    <row r="4" spans="1:9" ht="11.25" customHeight="1" thickBot="1">
      <c r="A4" s="38"/>
      <c r="B4" s="56" t="s">
        <v>261</v>
      </c>
      <c r="C4" s="56"/>
      <c r="D4" s="18"/>
      <c r="H4" s="47"/>
      <c r="I4" s="47"/>
    </row>
    <row r="5" spans="1:9" s="85" customFormat="1" ht="11.25" customHeight="1" thickBot="1">
      <c r="A5" s="87" t="s">
        <v>2</v>
      </c>
      <c r="B5" s="88"/>
      <c r="C5" s="57" t="s">
        <v>118</v>
      </c>
      <c r="D5" s="19" t="s">
        <v>217</v>
      </c>
      <c r="E5" s="69" t="s">
        <v>3</v>
      </c>
      <c r="F5" s="89"/>
      <c r="G5" s="57" t="s">
        <v>3</v>
      </c>
      <c r="H5" s="246" t="s">
        <v>97</v>
      </c>
      <c r="I5" s="247"/>
    </row>
    <row r="6" spans="1:9" s="85" customFormat="1" ht="11.25" customHeight="1">
      <c r="A6" s="90" t="s">
        <v>4</v>
      </c>
      <c r="B6" s="58" t="s">
        <v>5</v>
      </c>
      <c r="C6" s="58" t="s">
        <v>96</v>
      </c>
      <c r="D6" s="20" t="s">
        <v>96</v>
      </c>
      <c r="E6" s="70" t="s">
        <v>262</v>
      </c>
      <c r="F6" s="70" t="s">
        <v>256</v>
      </c>
      <c r="G6" s="70" t="s">
        <v>262</v>
      </c>
      <c r="H6" s="57" t="s">
        <v>8</v>
      </c>
      <c r="I6" s="88" t="s">
        <v>9</v>
      </c>
    </row>
    <row r="7" spans="1:9" ht="11.25" customHeight="1" thickBot="1">
      <c r="A7" s="91" t="s">
        <v>7</v>
      </c>
      <c r="B7" s="92"/>
      <c r="C7" s="58" t="s">
        <v>6</v>
      </c>
      <c r="D7" s="20" t="s">
        <v>6</v>
      </c>
      <c r="E7" s="71">
        <v>2017</v>
      </c>
      <c r="G7" s="58">
        <v>2016</v>
      </c>
      <c r="H7" s="93"/>
      <c r="I7" s="93"/>
    </row>
    <row r="8" spans="1:9" s="50" customFormat="1" ht="11.25" customHeight="1" thickBot="1">
      <c r="A8" s="94" t="s">
        <v>10</v>
      </c>
      <c r="B8" s="95" t="s">
        <v>11</v>
      </c>
      <c r="C8" s="1">
        <f>C9+C15+C24+C44+C53+C79+C32+C52+C51</f>
        <v>59117.5</v>
      </c>
      <c r="D8" s="4">
        <f>D9+D15+D24+D44+D53+D79+D32+D52+D51</f>
        <v>63258.5</v>
      </c>
      <c r="E8" s="1">
        <f>E9+E15+E24+E44+E53+E79+E32+E52+E51</f>
        <v>36758.682010000004</v>
      </c>
      <c r="F8" s="1">
        <f>F9+F15+F24+F44+F53+F79+F32+F52+F51</f>
        <v>0</v>
      </c>
      <c r="G8" s="1">
        <f>G9+G15+G24+G44+G53+G79+G32+G52+G51+G14</f>
        <v>34673.58944</v>
      </c>
      <c r="H8" s="96">
        <f>E8/D8*100</f>
        <v>58.10868422425446</v>
      </c>
      <c r="I8" s="97">
        <f>E8-D8</f>
        <v>-26499.817989999996</v>
      </c>
    </row>
    <row r="9" spans="1:9" s="49" customFormat="1" ht="15" customHeight="1" thickBot="1">
      <c r="A9" s="98" t="s">
        <v>12</v>
      </c>
      <c r="B9" s="99" t="s">
        <v>13</v>
      </c>
      <c r="C9" s="59">
        <f>C10</f>
        <v>39172.6</v>
      </c>
      <c r="D9" s="5">
        <f>D10</f>
        <v>39172.6</v>
      </c>
      <c r="E9" s="59">
        <f>E10</f>
        <v>21122.95277</v>
      </c>
      <c r="F9" s="100">
        <f>F10</f>
        <v>0</v>
      </c>
      <c r="G9" s="59">
        <f>G10</f>
        <v>22724.25598</v>
      </c>
      <c r="H9" s="96">
        <f>E9/D9*100</f>
        <v>53.92277451586058</v>
      </c>
      <c r="I9" s="97">
        <f aca="true" t="shared" si="0" ref="I9:I72">E9-D9</f>
        <v>-18049.64723</v>
      </c>
    </row>
    <row r="10" spans="1:9" ht="11.25" customHeight="1" thickBot="1">
      <c r="A10" s="101" t="s">
        <v>14</v>
      </c>
      <c r="B10" s="102" t="s">
        <v>15</v>
      </c>
      <c r="C10" s="53">
        <f>C11+C12+C13</f>
        <v>39172.6</v>
      </c>
      <c r="D10" s="6">
        <f>D11+D12+D13</f>
        <v>39172.6</v>
      </c>
      <c r="E10" s="53">
        <f>E11+E12+E13</f>
        <v>21122.95277</v>
      </c>
      <c r="F10" s="53">
        <f>F11+F12+F13</f>
        <v>0</v>
      </c>
      <c r="G10" s="53">
        <f>G11+G12+G13</f>
        <v>22724.25598</v>
      </c>
      <c r="H10" s="96">
        <f aca="true" t="shared" si="1" ref="H10:H72">E10/D10*100</f>
        <v>53.92277451586058</v>
      </c>
      <c r="I10" s="97">
        <f t="shared" si="0"/>
        <v>-18049.64723</v>
      </c>
    </row>
    <row r="11" spans="1:9" ht="26.25" customHeight="1" thickBot="1">
      <c r="A11" s="103" t="s">
        <v>121</v>
      </c>
      <c r="B11" s="104" t="s">
        <v>131</v>
      </c>
      <c r="C11" s="51">
        <v>38830.8</v>
      </c>
      <c r="D11" s="7">
        <v>38830.8</v>
      </c>
      <c r="E11" s="51">
        <v>20880.04722</v>
      </c>
      <c r="F11" s="105"/>
      <c r="G11" s="51">
        <v>22490.55712</v>
      </c>
      <c r="H11" s="96">
        <f t="shared" si="1"/>
        <v>53.77186980438209</v>
      </c>
      <c r="I11" s="97">
        <f t="shared" si="0"/>
        <v>-17950.752780000003</v>
      </c>
    </row>
    <row r="12" spans="1:9" ht="63.75" customHeight="1" thickBot="1">
      <c r="A12" s="103" t="s">
        <v>122</v>
      </c>
      <c r="B12" s="106" t="s">
        <v>132</v>
      </c>
      <c r="C12" s="52">
        <v>47.6</v>
      </c>
      <c r="D12" s="8">
        <v>47.6</v>
      </c>
      <c r="E12" s="52">
        <v>80.63392</v>
      </c>
      <c r="F12" s="107"/>
      <c r="G12" s="52">
        <v>61.70244</v>
      </c>
      <c r="H12" s="96">
        <f t="shared" si="1"/>
        <v>169.39899159663864</v>
      </c>
      <c r="I12" s="97">
        <f t="shared" si="0"/>
        <v>33.03392</v>
      </c>
    </row>
    <row r="13" spans="1:9" ht="24" customHeight="1" thickBot="1">
      <c r="A13" s="103" t="s">
        <v>123</v>
      </c>
      <c r="B13" s="108" t="s">
        <v>124</v>
      </c>
      <c r="C13" s="51">
        <v>294.2</v>
      </c>
      <c r="D13" s="7">
        <v>294.2</v>
      </c>
      <c r="E13" s="51">
        <v>162.27163</v>
      </c>
      <c r="F13" s="105"/>
      <c r="G13" s="51">
        <v>171.99642</v>
      </c>
      <c r="H13" s="96">
        <f t="shared" si="1"/>
        <v>55.15691026512576</v>
      </c>
      <c r="I13" s="97">
        <f t="shared" si="0"/>
        <v>-131.92837</v>
      </c>
    </row>
    <row r="14" spans="1:9" ht="16.5" customHeight="1" thickBot="1">
      <c r="A14" s="109" t="s">
        <v>142</v>
      </c>
      <c r="B14" s="110" t="s">
        <v>141</v>
      </c>
      <c r="C14" s="53"/>
      <c r="D14" s="6"/>
      <c r="E14" s="53"/>
      <c r="F14" s="111"/>
      <c r="G14" s="54">
        <v>17.28858</v>
      </c>
      <c r="H14" s="96"/>
      <c r="I14" s="97">
        <f t="shared" si="0"/>
        <v>0</v>
      </c>
    </row>
    <row r="15" spans="1:9" s="115" customFormat="1" ht="11.25" customHeight="1" thickBot="1">
      <c r="A15" s="112" t="s">
        <v>16</v>
      </c>
      <c r="B15" s="113" t="s">
        <v>17</v>
      </c>
      <c r="C15" s="1">
        <f>C16+C21+C22+C23</f>
        <v>8504.8</v>
      </c>
      <c r="D15" s="4">
        <f>D16+D21+D22+D23</f>
        <v>12308.8</v>
      </c>
      <c r="E15" s="1">
        <f>E16+E21+E22+E23</f>
        <v>10608.85913</v>
      </c>
      <c r="F15" s="169">
        <f>F16+F21+F22+F23</f>
        <v>0</v>
      </c>
      <c r="G15" s="1">
        <f>G16+G21+G22+G23</f>
        <v>6326.31185</v>
      </c>
      <c r="H15" s="191">
        <f t="shared" si="1"/>
        <v>86.1892234011439</v>
      </c>
      <c r="I15" s="97">
        <f t="shared" si="0"/>
        <v>-1699.9408699999985</v>
      </c>
    </row>
    <row r="16" spans="1:9" s="115" customFormat="1" ht="11.25" customHeight="1" thickBot="1">
      <c r="A16" s="101" t="s">
        <v>93</v>
      </c>
      <c r="B16" s="116" t="s">
        <v>102</v>
      </c>
      <c r="C16" s="52">
        <f>C17+C18+C19</f>
        <v>4674.3</v>
      </c>
      <c r="D16" s="8">
        <f>D17+D18+D19</f>
        <v>8047.3</v>
      </c>
      <c r="E16" s="52">
        <f>E17+E18+E19</f>
        <v>7413.286590000001</v>
      </c>
      <c r="F16" s="192">
        <f>F17+F18</f>
        <v>0</v>
      </c>
      <c r="G16" s="52">
        <f>G17+G18</f>
        <v>3179.39973</v>
      </c>
      <c r="H16" s="191">
        <f t="shared" si="1"/>
        <v>92.12141451169958</v>
      </c>
      <c r="I16" s="97">
        <f t="shared" si="0"/>
        <v>-634.0134099999996</v>
      </c>
    </row>
    <row r="17" spans="1:9" s="115" customFormat="1" ht="25.5" customHeight="1" thickBot="1">
      <c r="A17" s="117" t="s">
        <v>94</v>
      </c>
      <c r="B17" s="118" t="s">
        <v>103</v>
      </c>
      <c r="C17" s="60">
        <v>1028</v>
      </c>
      <c r="D17" s="21">
        <v>4376</v>
      </c>
      <c r="E17" s="51">
        <v>4248.09497</v>
      </c>
      <c r="F17" s="119"/>
      <c r="G17" s="51">
        <v>1112.56557</v>
      </c>
      <c r="H17" s="191">
        <f t="shared" si="1"/>
        <v>97.07712454296161</v>
      </c>
      <c r="I17" s="97">
        <f t="shared" si="0"/>
        <v>-127.9050299999999</v>
      </c>
    </row>
    <row r="18" spans="1:9" ht="38.25" customHeight="1" thickBot="1">
      <c r="A18" s="117" t="s">
        <v>95</v>
      </c>
      <c r="B18" s="120" t="s">
        <v>254</v>
      </c>
      <c r="C18" s="39">
        <v>3646.3</v>
      </c>
      <c r="D18" s="29">
        <v>3646.3</v>
      </c>
      <c r="E18" s="67">
        <v>3160.89348</v>
      </c>
      <c r="F18" s="129"/>
      <c r="G18" s="53">
        <v>2066.83416</v>
      </c>
      <c r="H18" s="191">
        <f t="shared" si="1"/>
        <v>86.68769656912487</v>
      </c>
      <c r="I18" s="97">
        <f t="shared" si="0"/>
        <v>-485.40652</v>
      </c>
    </row>
    <row r="19" spans="1:9" ht="12.75" customHeight="1" thickBot="1">
      <c r="A19" s="117" t="s">
        <v>226</v>
      </c>
      <c r="B19" s="121" t="s">
        <v>255</v>
      </c>
      <c r="C19" s="39"/>
      <c r="D19" s="29">
        <v>25</v>
      </c>
      <c r="E19" s="67">
        <v>4.29814</v>
      </c>
      <c r="F19" s="129"/>
      <c r="G19" s="51"/>
      <c r="H19" s="191">
        <f t="shared" si="1"/>
        <v>17.19256</v>
      </c>
      <c r="I19" s="97">
        <f t="shared" si="0"/>
        <v>-20.70186</v>
      </c>
    </row>
    <row r="20" spans="1:9" ht="11.25" customHeight="1" thickBot="1">
      <c r="A20" s="117" t="s">
        <v>18</v>
      </c>
      <c r="B20" s="122" t="s">
        <v>19</v>
      </c>
      <c r="C20" s="45"/>
      <c r="D20" s="9"/>
      <c r="E20" s="45"/>
      <c r="F20" s="123"/>
      <c r="G20" s="52"/>
      <c r="H20" s="191"/>
      <c r="I20" s="97">
        <f t="shared" si="0"/>
        <v>0</v>
      </c>
    </row>
    <row r="21" spans="1:9" ht="11.25" customHeight="1" thickBot="1">
      <c r="A21" s="124"/>
      <c r="B21" s="125" t="s">
        <v>20</v>
      </c>
      <c r="C21" s="52">
        <v>2097.5</v>
      </c>
      <c r="D21" s="8">
        <v>2097.5</v>
      </c>
      <c r="E21" s="52">
        <v>1099.52789</v>
      </c>
      <c r="F21" s="107"/>
      <c r="G21" s="52">
        <v>1669.13293</v>
      </c>
      <c r="H21" s="191">
        <f t="shared" si="1"/>
        <v>52.420876758045296</v>
      </c>
      <c r="I21" s="97">
        <f t="shared" si="0"/>
        <v>-997.9721099999999</v>
      </c>
    </row>
    <row r="22" spans="1:9" ht="11.25" customHeight="1" thickBot="1">
      <c r="A22" s="126" t="s">
        <v>21</v>
      </c>
      <c r="B22" s="127" t="s">
        <v>171</v>
      </c>
      <c r="C22" s="52">
        <v>1240</v>
      </c>
      <c r="D22" s="8">
        <v>1671</v>
      </c>
      <c r="E22" s="51">
        <v>1712.6532</v>
      </c>
      <c r="F22" s="107"/>
      <c r="G22" s="51">
        <v>1206.33352</v>
      </c>
      <c r="H22" s="191">
        <f t="shared" si="1"/>
        <v>102.49271095152604</v>
      </c>
      <c r="I22" s="97">
        <f t="shared" si="0"/>
        <v>41.65319999999997</v>
      </c>
    </row>
    <row r="23" spans="1:9" ht="11.25" customHeight="1" thickBot="1">
      <c r="A23" s="101" t="s">
        <v>130</v>
      </c>
      <c r="B23" s="102" t="s">
        <v>158</v>
      </c>
      <c r="C23" s="53">
        <v>493</v>
      </c>
      <c r="D23" s="6">
        <v>493</v>
      </c>
      <c r="E23" s="45">
        <v>383.39145</v>
      </c>
      <c r="F23" s="111"/>
      <c r="G23" s="45">
        <v>271.44567</v>
      </c>
      <c r="H23" s="191">
        <f t="shared" si="1"/>
        <v>77.76702839756592</v>
      </c>
      <c r="I23" s="97">
        <f t="shared" si="0"/>
        <v>-109.60854999999998</v>
      </c>
    </row>
    <row r="24" spans="1:9" ht="11.25" customHeight="1" thickBot="1">
      <c r="A24" s="112" t="s">
        <v>22</v>
      </c>
      <c r="B24" s="113" t="s">
        <v>23</v>
      </c>
      <c r="C24" s="1">
        <f>C26+C28+C29</f>
        <v>1184.4</v>
      </c>
      <c r="D24" s="4">
        <f>D26+D28+D29</f>
        <v>1184.4</v>
      </c>
      <c r="E24" s="1">
        <f>E26+E28+E29</f>
        <v>703.48384</v>
      </c>
      <c r="F24" s="114">
        <f>F26+F28+F29</f>
        <v>0</v>
      </c>
      <c r="G24" s="1">
        <f>G26+G28+G29</f>
        <v>690.90056</v>
      </c>
      <c r="H24" s="96">
        <f t="shared" si="1"/>
        <v>59.39579871664977</v>
      </c>
      <c r="I24" s="97">
        <f t="shared" si="0"/>
        <v>-480.9161600000001</v>
      </c>
    </row>
    <row r="25" spans="1:9" ht="11.25" customHeight="1" thickBot="1">
      <c r="A25" s="101" t="s">
        <v>24</v>
      </c>
      <c r="B25" s="102" t="s">
        <v>25</v>
      </c>
      <c r="C25" s="53"/>
      <c r="D25" s="6"/>
      <c r="E25" s="53"/>
      <c r="F25" s="111"/>
      <c r="G25" s="53"/>
      <c r="H25" s="96"/>
      <c r="I25" s="97">
        <f t="shared" si="0"/>
        <v>0</v>
      </c>
    </row>
    <row r="26" spans="2:9" ht="11.25" customHeight="1" thickBot="1">
      <c r="B26" s="102" t="s">
        <v>26</v>
      </c>
      <c r="C26" s="53">
        <f>C27</f>
        <v>1184.4</v>
      </c>
      <c r="D26" s="6">
        <f>D27</f>
        <v>1184.4</v>
      </c>
      <c r="E26" s="67">
        <f>E27</f>
        <v>703.48384</v>
      </c>
      <c r="F26" s="38">
        <f>F27</f>
        <v>0</v>
      </c>
      <c r="G26" s="67">
        <f>G27</f>
        <v>690.90056</v>
      </c>
      <c r="H26" s="96">
        <f t="shared" si="1"/>
        <v>59.39579871664977</v>
      </c>
      <c r="I26" s="97">
        <f t="shared" si="0"/>
        <v>-480.9161600000001</v>
      </c>
    </row>
    <row r="27" spans="1:9" ht="11.25" customHeight="1" thickBot="1">
      <c r="A27" s="117" t="s">
        <v>27</v>
      </c>
      <c r="B27" s="128" t="s">
        <v>154</v>
      </c>
      <c r="C27" s="51">
        <v>1184.4</v>
      </c>
      <c r="D27" s="7">
        <v>1184.4</v>
      </c>
      <c r="E27" s="45">
        <v>703.48384</v>
      </c>
      <c r="F27" s="111"/>
      <c r="G27" s="45">
        <v>690.90056</v>
      </c>
      <c r="H27" s="96">
        <f t="shared" si="1"/>
        <v>59.39579871664977</v>
      </c>
      <c r="I27" s="97">
        <f t="shared" si="0"/>
        <v>-480.9161600000001</v>
      </c>
    </row>
    <row r="28" spans="1:9" ht="11.25" customHeight="1" thickBot="1">
      <c r="A28" s="129" t="s">
        <v>28</v>
      </c>
      <c r="B28" s="128" t="s">
        <v>155</v>
      </c>
      <c r="C28" s="45"/>
      <c r="D28" s="9"/>
      <c r="E28" s="51"/>
      <c r="F28" s="123"/>
      <c r="G28" s="51"/>
      <c r="H28" s="96"/>
      <c r="I28" s="97">
        <f t="shared" si="0"/>
        <v>0</v>
      </c>
    </row>
    <row r="29" spans="1:9" ht="11.25" customHeight="1" thickBot="1">
      <c r="A29" s="117" t="s">
        <v>135</v>
      </c>
      <c r="B29" s="122" t="s">
        <v>156</v>
      </c>
      <c r="C29" s="45"/>
      <c r="D29" s="9"/>
      <c r="E29" s="45"/>
      <c r="F29" s="123"/>
      <c r="G29" s="45"/>
      <c r="H29" s="96"/>
      <c r="I29" s="97">
        <f t="shared" si="0"/>
        <v>0</v>
      </c>
    </row>
    <row r="30" spans="1:9" s="85" customFormat="1" ht="11.25" customHeight="1" thickBot="1">
      <c r="A30" s="114" t="s">
        <v>207</v>
      </c>
      <c r="B30" s="130" t="s">
        <v>208</v>
      </c>
      <c r="C30" s="1"/>
      <c r="D30" s="4"/>
      <c r="E30" s="1"/>
      <c r="F30" s="131"/>
      <c r="G30" s="78"/>
      <c r="H30" s="96"/>
      <c r="I30" s="97">
        <f t="shared" si="0"/>
        <v>0</v>
      </c>
    </row>
    <row r="31" spans="1:9" ht="11.25" customHeight="1" thickBot="1">
      <c r="A31" s="132" t="s">
        <v>29</v>
      </c>
      <c r="B31" s="133" t="s">
        <v>98</v>
      </c>
      <c r="C31" s="61"/>
      <c r="D31" s="22"/>
      <c r="E31" s="62"/>
      <c r="F31" s="134"/>
      <c r="G31" s="62"/>
      <c r="H31" s="96"/>
      <c r="I31" s="97">
        <f t="shared" si="0"/>
        <v>0</v>
      </c>
    </row>
    <row r="32" spans="1:9" ht="11.25" customHeight="1" thickBot="1">
      <c r="A32" s="135"/>
      <c r="B32" s="136" t="s">
        <v>99</v>
      </c>
      <c r="C32" s="3">
        <f>C34+C35+C39+C42</f>
        <v>4665</v>
      </c>
      <c r="D32" s="12">
        <f>D34+D35+D39+D42</f>
        <v>4665</v>
      </c>
      <c r="E32" s="3">
        <f>E34+E35+E39+E42</f>
        <v>2064.52945</v>
      </c>
      <c r="F32" s="137">
        <f>F34+F35+F39</f>
        <v>0</v>
      </c>
      <c r="G32" s="3">
        <f>G34+G35+G39+G42</f>
        <v>1510.2833</v>
      </c>
      <c r="H32" s="96">
        <f t="shared" si="1"/>
        <v>44.25572240085745</v>
      </c>
      <c r="I32" s="97">
        <f t="shared" si="0"/>
        <v>-2600.47055</v>
      </c>
    </row>
    <row r="33" spans="1:9" ht="11.25" customHeight="1" thickBot="1">
      <c r="A33" s="92" t="s">
        <v>125</v>
      </c>
      <c r="B33" s="47" t="s">
        <v>30</v>
      </c>
      <c r="C33" s="62"/>
      <c r="D33" s="11"/>
      <c r="E33" s="62"/>
      <c r="F33" s="111"/>
      <c r="G33" s="53"/>
      <c r="H33" s="96"/>
      <c r="I33" s="97">
        <f t="shared" si="0"/>
        <v>0</v>
      </c>
    </row>
    <row r="34" spans="1:9" ht="11.25" customHeight="1" thickBot="1">
      <c r="A34" s="92"/>
      <c r="B34" s="138" t="s">
        <v>159</v>
      </c>
      <c r="C34" s="52">
        <v>3981</v>
      </c>
      <c r="D34" s="8">
        <v>3981</v>
      </c>
      <c r="E34" s="52">
        <v>1678.69625</v>
      </c>
      <c r="F34" s="111"/>
      <c r="G34" s="52">
        <v>1229.95075</v>
      </c>
      <c r="H34" s="96">
        <f t="shared" si="1"/>
        <v>42.16770283848279</v>
      </c>
      <c r="I34" s="97">
        <f t="shared" si="0"/>
        <v>-2302.30375</v>
      </c>
    </row>
    <row r="35" spans="1:9" ht="27.75" customHeight="1" thickBot="1">
      <c r="A35" s="139" t="s">
        <v>161</v>
      </c>
      <c r="B35" s="140" t="s">
        <v>160</v>
      </c>
      <c r="C35" s="53">
        <f>C36</f>
        <v>512</v>
      </c>
      <c r="D35" s="6">
        <f>D36</f>
        <v>512</v>
      </c>
      <c r="E35" s="53">
        <f>E36</f>
        <v>188.254</v>
      </c>
      <c r="F35" s="38">
        <f>F36</f>
        <v>0</v>
      </c>
      <c r="G35" s="53">
        <f>G36</f>
        <v>164.2732</v>
      </c>
      <c r="H35" s="96">
        <f t="shared" si="1"/>
        <v>36.768359374999996</v>
      </c>
      <c r="I35" s="97">
        <f t="shared" si="0"/>
        <v>-323.746</v>
      </c>
    </row>
    <row r="36" spans="1:9" ht="22.5" customHeight="1" thickBot="1">
      <c r="A36" s="141" t="s">
        <v>162</v>
      </c>
      <c r="B36" s="142" t="s">
        <v>160</v>
      </c>
      <c r="C36" s="51">
        <v>512</v>
      </c>
      <c r="D36" s="7">
        <v>512</v>
      </c>
      <c r="E36" s="51">
        <v>188.254</v>
      </c>
      <c r="F36" s="143"/>
      <c r="G36" s="51">
        <v>164.2732</v>
      </c>
      <c r="H36" s="96">
        <f t="shared" si="1"/>
        <v>36.768359374999996</v>
      </c>
      <c r="I36" s="97">
        <f t="shared" si="0"/>
        <v>-323.746</v>
      </c>
    </row>
    <row r="37" spans="1:10" ht="11.25" customHeight="1" thickBot="1">
      <c r="A37" s="92" t="s">
        <v>31</v>
      </c>
      <c r="B37" s="47" t="s">
        <v>32</v>
      </c>
      <c r="C37" s="53"/>
      <c r="D37" s="6"/>
      <c r="E37" s="72"/>
      <c r="F37" s="144"/>
      <c r="G37" s="72"/>
      <c r="H37" s="96"/>
      <c r="I37" s="97">
        <f t="shared" si="0"/>
        <v>0</v>
      </c>
      <c r="J37" s="115"/>
    </row>
    <row r="38" spans="1:10" ht="11.25" customHeight="1" thickBot="1">
      <c r="A38" s="102"/>
      <c r="B38" s="47" t="s">
        <v>33</v>
      </c>
      <c r="C38" s="53"/>
      <c r="D38" s="6"/>
      <c r="E38" s="44"/>
      <c r="F38" s="145"/>
      <c r="G38" s="44"/>
      <c r="H38" s="96"/>
      <c r="I38" s="97">
        <f t="shared" si="0"/>
        <v>0</v>
      </c>
      <c r="J38" s="146"/>
    </row>
    <row r="39" spans="1:10" s="115" customFormat="1" ht="11.25" customHeight="1" thickBot="1">
      <c r="A39" s="102"/>
      <c r="B39" s="47" t="s">
        <v>34</v>
      </c>
      <c r="C39" s="52">
        <f>C41</f>
        <v>152</v>
      </c>
      <c r="D39" s="8">
        <f>D41</f>
        <v>152</v>
      </c>
      <c r="E39" s="52">
        <f>E41</f>
        <v>176.2292</v>
      </c>
      <c r="F39" s="147">
        <f>F41</f>
        <v>0</v>
      </c>
      <c r="G39" s="52">
        <f>G41</f>
        <v>115.22935</v>
      </c>
      <c r="H39" s="96">
        <f t="shared" si="1"/>
        <v>115.94026315789475</v>
      </c>
      <c r="I39" s="97">
        <f t="shared" si="0"/>
        <v>24.22919999999999</v>
      </c>
      <c r="J39" s="146"/>
    </row>
    <row r="40" spans="1:9" s="146" customFormat="1" ht="11.25" customHeight="1" thickBot="1">
      <c r="A40" s="139" t="s">
        <v>35</v>
      </c>
      <c r="B40" s="148" t="s">
        <v>36</v>
      </c>
      <c r="C40" s="45"/>
      <c r="D40" s="9"/>
      <c r="E40" s="66"/>
      <c r="F40" s="145"/>
      <c r="G40" s="66"/>
      <c r="H40" s="96"/>
      <c r="I40" s="97">
        <f t="shared" si="0"/>
        <v>0</v>
      </c>
    </row>
    <row r="41" spans="1:9" s="146" customFormat="1" ht="11.25" customHeight="1" thickBot="1">
      <c r="A41" s="102"/>
      <c r="B41" s="47" t="s">
        <v>37</v>
      </c>
      <c r="C41" s="53">
        <v>152</v>
      </c>
      <c r="D41" s="6">
        <v>152</v>
      </c>
      <c r="E41" s="53">
        <v>176.2292</v>
      </c>
      <c r="F41" s="145"/>
      <c r="G41" s="53">
        <v>115.22935</v>
      </c>
      <c r="H41" s="96">
        <f t="shared" si="1"/>
        <v>115.94026315789475</v>
      </c>
      <c r="I41" s="97">
        <f t="shared" si="0"/>
        <v>24.22919999999999</v>
      </c>
    </row>
    <row r="42" spans="1:9" s="146" customFormat="1" ht="11.25" customHeight="1" thickBot="1">
      <c r="A42" s="126" t="s">
        <v>224</v>
      </c>
      <c r="B42" s="149" t="s">
        <v>225</v>
      </c>
      <c r="C42" s="63">
        <f>C43</f>
        <v>20</v>
      </c>
      <c r="D42" s="23">
        <f>D43</f>
        <v>20</v>
      </c>
      <c r="E42" s="73">
        <f>E43</f>
        <v>21.35</v>
      </c>
      <c r="F42" s="73">
        <f>F43</f>
        <v>0</v>
      </c>
      <c r="G42" s="73">
        <f>G43</f>
        <v>0.83</v>
      </c>
      <c r="H42" s="96">
        <f t="shared" si="1"/>
        <v>106.75000000000001</v>
      </c>
      <c r="I42" s="97">
        <f t="shared" si="0"/>
        <v>1.3500000000000014</v>
      </c>
    </row>
    <row r="43" spans="1:9" s="146" customFormat="1" ht="11.25" customHeight="1" thickBot="1">
      <c r="A43" s="150" t="s">
        <v>223</v>
      </c>
      <c r="B43" s="151" t="s">
        <v>225</v>
      </c>
      <c r="C43" s="64">
        <v>20</v>
      </c>
      <c r="D43" s="15">
        <v>20</v>
      </c>
      <c r="E43" s="64">
        <v>21.35</v>
      </c>
      <c r="F43" s="152"/>
      <c r="G43" s="64">
        <v>0.83</v>
      </c>
      <c r="H43" s="96">
        <f t="shared" si="1"/>
        <v>106.75000000000001</v>
      </c>
      <c r="I43" s="97">
        <f t="shared" si="0"/>
        <v>1.3500000000000014</v>
      </c>
    </row>
    <row r="44" spans="1:9" s="146" customFormat="1" ht="11.25" customHeight="1" thickBot="1">
      <c r="A44" s="153" t="s">
        <v>38</v>
      </c>
      <c r="B44" s="154" t="s">
        <v>39</v>
      </c>
      <c r="C44" s="3">
        <f>C45+C46+C47+C48+C50+C49</f>
        <v>3572.4</v>
      </c>
      <c r="D44" s="12">
        <f>D45+D46+D47+D48+D50+D49</f>
        <v>3572.4</v>
      </c>
      <c r="E44" s="3">
        <f>E45+E46+E47+E48+E50+E49</f>
        <v>1077.4756</v>
      </c>
      <c r="F44" s="155"/>
      <c r="G44" s="3">
        <f>G45+G46+G48+G47+G50+G49</f>
        <v>1983.7309300000002</v>
      </c>
      <c r="H44" s="96">
        <f t="shared" si="1"/>
        <v>30.161112977270182</v>
      </c>
      <c r="I44" s="97">
        <f t="shared" si="0"/>
        <v>-2494.9244</v>
      </c>
    </row>
    <row r="45" spans="1:9" s="146" customFormat="1" ht="11.25" customHeight="1" thickBot="1">
      <c r="A45" s="117" t="s">
        <v>163</v>
      </c>
      <c r="B45" s="139" t="s">
        <v>134</v>
      </c>
      <c r="C45" s="53"/>
      <c r="D45" s="6"/>
      <c r="E45" s="53">
        <v>42.09694</v>
      </c>
      <c r="F45" s="145"/>
      <c r="G45" s="53">
        <v>-784.67531</v>
      </c>
      <c r="H45" s="96"/>
      <c r="I45" s="97">
        <f t="shared" si="0"/>
        <v>42.09694</v>
      </c>
    </row>
    <row r="46" spans="1:9" s="146" customFormat="1" ht="11.25" customHeight="1" thickBot="1">
      <c r="A46" s="117" t="s">
        <v>147</v>
      </c>
      <c r="B46" s="156" t="s">
        <v>149</v>
      </c>
      <c r="C46" s="51">
        <v>134.5</v>
      </c>
      <c r="D46" s="7">
        <v>134.5</v>
      </c>
      <c r="E46" s="51">
        <v>0.33209</v>
      </c>
      <c r="F46" s="157"/>
      <c r="G46" s="51">
        <v>5.37882</v>
      </c>
      <c r="H46" s="96">
        <f t="shared" si="1"/>
        <v>0.24690706319702602</v>
      </c>
      <c r="I46" s="97">
        <f t="shared" si="0"/>
        <v>-134.16791</v>
      </c>
    </row>
    <row r="47" spans="1:9" s="146" customFormat="1" ht="11.25" customHeight="1" thickBot="1">
      <c r="A47" s="117" t="s">
        <v>182</v>
      </c>
      <c r="B47" s="156" t="s">
        <v>183</v>
      </c>
      <c r="C47" s="51"/>
      <c r="D47" s="7"/>
      <c r="E47" s="51"/>
      <c r="F47" s="157"/>
      <c r="G47" s="51"/>
      <c r="H47" s="96"/>
      <c r="I47" s="97">
        <f t="shared" si="0"/>
        <v>0</v>
      </c>
    </row>
    <row r="48" spans="1:9" s="146" customFormat="1" ht="11.25" customHeight="1" thickBot="1">
      <c r="A48" s="117" t="s">
        <v>148</v>
      </c>
      <c r="B48" s="141" t="s">
        <v>150</v>
      </c>
      <c r="C48" s="51">
        <v>200</v>
      </c>
      <c r="D48" s="7">
        <v>200</v>
      </c>
      <c r="E48" s="51">
        <v>149.79094</v>
      </c>
      <c r="F48" s="157"/>
      <c r="G48" s="51">
        <v>150.81613</v>
      </c>
      <c r="H48" s="96">
        <f t="shared" si="1"/>
        <v>74.89547</v>
      </c>
      <c r="I48" s="97">
        <f t="shared" si="0"/>
        <v>-50.209059999999994</v>
      </c>
    </row>
    <row r="49" spans="1:9" s="146" customFormat="1" ht="11.25" customHeight="1" thickBot="1">
      <c r="A49" s="117" t="s">
        <v>172</v>
      </c>
      <c r="B49" s="139" t="s">
        <v>173</v>
      </c>
      <c r="C49" s="45">
        <v>237.9</v>
      </c>
      <c r="D49" s="9">
        <v>237.9</v>
      </c>
      <c r="E49" s="45"/>
      <c r="F49" s="158"/>
      <c r="G49" s="45">
        <v>0.08628</v>
      </c>
      <c r="H49" s="96">
        <f t="shared" si="1"/>
        <v>0</v>
      </c>
      <c r="I49" s="97">
        <f t="shared" si="0"/>
        <v>-237.9</v>
      </c>
    </row>
    <row r="50" spans="1:9" s="146" customFormat="1" ht="23.25" customHeight="1" thickBot="1">
      <c r="A50" s="117" t="s">
        <v>174</v>
      </c>
      <c r="B50" s="159" t="s">
        <v>175</v>
      </c>
      <c r="C50" s="45">
        <v>3000</v>
      </c>
      <c r="D50" s="9">
        <v>3000</v>
      </c>
      <c r="E50" s="45">
        <v>885.25563</v>
      </c>
      <c r="F50" s="158"/>
      <c r="G50" s="45">
        <v>2612.12501</v>
      </c>
      <c r="H50" s="96">
        <f t="shared" si="1"/>
        <v>29.508521</v>
      </c>
      <c r="I50" s="97">
        <f t="shared" si="0"/>
        <v>-2114.74437</v>
      </c>
    </row>
    <row r="51" spans="1:10" s="146" customFormat="1" ht="34.5" customHeight="1" thickBot="1">
      <c r="A51" s="160" t="s">
        <v>195</v>
      </c>
      <c r="B51" s="161" t="s">
        <v>106</v>
      </c>
      <c r="C51" s="65"/>
      <c r="D51" s="24"/>
      <c r="E51" s="1"/>
      <c r="F51" s="131"/>
      <c r="G51" s="1"/>
      <c r="H51" s="96"/>
      <c r="I51" s="97">
        <f t="shared" si="0"/>
        <v>0</v>
      </c>
      <c r="J51" s="86"/>
    </row>
    <row r="52" spans="1:9" s="85" customFormat="1" ht="11.25" customHeight="1" thickBot="1">
      <c r="A52" s="112" t="s">
        <v>126</v>
      </c>
      <c r="B52" s="113" t="s">
        <v>40</v>
      </c>
      <c r="C52" s="43">
        <v>1017</v>
      </c>
      <c r="D52" s="16">
        <v>1017</v>
      </c>
      <c r="E52" s="43">
        <v>229.7103</v>
      </c>
      <c r="F52" s="162"/>
      <c r="G52" s="43">
        <v>756.35437</v>
      </c>
      <c r="H52" s="96">
        <f t="shared" si="1"/>
        <v>22.587050147492622</v>
      </c>
      <c r="I52" s="97">
        <f t="shared" si="0"/>
        <v>-787.2897</v>
      </c>
    </row>
    <row r="53" spans="1:9" ht="11.25" customHeight="1" thickBot="1">
      <c r="A53" s="112" t="s">
        <v>41</v>
      </c>
      <c r="B53" s="113" t="s">
        <v>42</v>
      </c>
      <c r="C53" s="43">
        <f>C56+C58+C60+C62+C63+C65+C66+C67+C69+C71+C78+C54+C74+C75</f>
        <v>1001.3000000000001</v>
      </c>
      <c r="D53" s="16">
        <f>D56+D58+D60+D62+D63+D65+D66+D67+D69+D71+D78+D54+D74+D75</f>
        <v>1051.3000000000002</v>
      </c>
      <c r="E53" s="43">
        <f>E56+E58+E60+E62+E63+E65+E66+E67+E69+E71+E54+E74+E75+E76</f>
        <v>593.2582600000001</v>
      </c>
      <c r="F53" s="43">
        <f>F56+F58+F60+F62+F63+F65+F66+F67+F69+F71+F54+F74+F75+F76</f>
        <v>0</v>
      </c>
      <c r="G53" s="43">
        <f>G56+G58+G60+G62+G63+G65+G66+G67+G69+G71+G54+G74+G75+G76+G68</f>
        <v>629.41446</v>
      </c>
      <c r="H53" s="96">
        <f t="shared" si="1"/>
        <v>56.43091981356415</v>
      </c>
      <c r="I53" s="97">
        <f t="shared" si="0"/>
        <v>-458.0417400000001</v>
      </c>
    </row>
    <row r="54" spans="1:9" ht="11.25" customHeight="1" thickBot="1">
      <c r="A54" s="124" t="s">
        <v>127</v>
      </c>
      <c r="B54" s="125" t="s">
        <v>164</v>
      </c>
      <c r="C54" s="52">
        <v>55.9</v>
      </c>
      <c r="D54" s="8">
        <v>55.9</v>
      </c>
      <c r="E54" s="52">
        <v>23.34184</v>
      </c>
      <c r="F54" s="107"/>
      <c r="G54" s="52">
        <v>39.08211</v>
      </c>
      <c r="H54" s="96">
        <f t="shared" si="1"/>
        <v>41.7564221824687</v>
      </c>
      <c r="I54" s="97">
        <f t="shared" si="0"/>
        <v>-32.55816</v>
      </c>
    </row>
    <row r="55" spans="1:10" s="85" customFormat="1" ht="11.25" customHeight="1" thickBot="1">
      <c r="A55" s="101" t="s">
        <v>43</v>
      </c>
      <c r="B55" s="102" t="s">
        <v>44</v>
      </c>
      <c r="C55" s="45"/>
      <c r="D55" s="9"/>
      <c r="E55" s="74"/>
      <c r="F55" s="163"/>
      <c r="G55" s="74"/>
      <c r="H55" s="96"/>
      <c r="I55" s="97">
        <f t="shared" si="0"/>
        <v>0</v>
      </c>
      <c r="J55" s="86"/>
    </row>
    <row r="56" spans="2:9" ht="11.25" customHeight="1" thickBot="1">
      <c r="B56" s="102" t="s">
        <v>45</v>
      </c>
      <c r="C56" s="52">
        <v>1.3</v>
      </c>
      <c r="D56" s="8">
        <v>1.3</v>
      </c>
      <c r="E56" s="53">
        <v>10.15</v>
      </c>
      <c r="F56" s="111"/>
      <c r="G56" s="53">
        <v>0.905</v>
      </c>
      <c r="H56" s="96">
        <f t="shared" si="1"/>
        <v>780.7692307692307</v>
      </c>
      <c r="I56" s="97">
        <f t="shared" si="0"/>
        <v>8.85</v>
      </c>
    </row>
    <row r="57" spans="1:9" ht="11.25" customHeight="1" thickBot="1">
      <c r="A57" s="117" t="s">
        <v>46</v>
      </c>
      <c r="B57" s="122" t="s">
        <v>165</v>
      </c>
      <c r="C57" s="45"/>
      <c r="D57" s="9"/>
      <c r="E57" s="45"/>
      <c r="F57" s="123"/>
      <c r="G57" s="45"/>
      <c r="H57" s="96"/>
      <c r="I57" s="97">
        <f t="shared" si="0"/>
        <v>0</v>
      </c>
    </row>
    <row r="58" spans="1:9" ht="11.25" customHeight="1" thickBot="1">
      <c r="A58" s="124"/>
      <c r="B58" s="125" t="s">
        <v>47</v>
      </c>
      <c r="C58" s="52">
        <v>33</v>
      </c>
      <c r="D58" s="8">
        <v>33</v>
      </c>
      <c r="E58" s="52">
        <v>10</v>
      </c>
      <c r="F58" s="111"/>
      <c r="G58" s="52">
        <v>48</v>
      </c>
      <c r="H58" s="96">
        <f t="shared" si="1"/>
        <v>30.303030303030305</v>
      </c>
      <c r="I58" s="97">
        <f t="shared" si="0"/>
        <v>-23</v>
      </c>
    </row>
    <row r="59" spans="1:9" ht="11.25" customHeight="1" thickBot="1">
      <c r="A59" s="117" t="s">
        <v>64</v>
      </c>
      <c r="B59" s="122" t="s">
        <v>44</v>
      </c>
      <c r="C59" s="53"/>
      <c r="D59" s="6"/>
      <c r="E59" s="53"/>
      <c r="F59" s="111"/>
      <c r="G59" s="53"/>
      <c r="H59" s="96"/>
      <c r="I59" s="97">
        <f t="shared" si="0"/>
        <v>0</v>
      </c>
    </row>
    <row r="60" spans="1:9" ht="11.25" customHeight="1" thickBot="1">
      <c r="A60" s="124"/>
      <c r="B60" s="125" t="s">
        <v>166</v>
      </c>
      <c r="C60" s="53"/>
      <c r="D60" s="6"/>
      <c r="E60" s="53"/>
      <c r="F60" s="111"/>
      <c r="G60" s="53"/>
      <c r="H60" s="96"/>
      <c r="I60" s="97">
        <f t="shared" si="0"/>
        <v>0</v>
      </c>
    </row>
    <row r="61" spans="1:9" ht="11.25" customHeight="1" thickBot="1">
      <c r="A61" s="101" t="s">
        <v>206</v>
      </c>
      <c r="B61" s="102" t="s">
        <v>188</v>
      </c>
      <c r="C61" s="45"/>
      <c r="D61" s="9"/>
      <c r="E61" s="45"/>
      <c r="F61" s="111"/>
      <c r="G61" s="45"/>
      <c r="H61" s="96"/>
      <c r="I61" s="97">
        <f t="shared" si="0"/>
        <v>0</v>
      </c>
    </row>
    <row r="62" spans="2:9" ht="3" customHeight="1" thickBot="1">
      <c r="B62" s="125"/>
      <c r="C62" s="52"/>
      <c r="D62" s="8"/>
      <c r="E62" s="52"/>
      <c r="F62" s="111"/>
      <c r="G62" s="52"/>
      <c r="H62" s="96"/>
      <c r="I62" s="97">
        <f t="shared" si="0"/>
        <v>0</v>
      </c>
    </row>
    <row r="63" spans="1:9" ht="11.25" customHeight="1" thickBot="1">
      <c r="A63" s="117" t="s">
        <v>110</v>
      </c>
      <c r="B63" s="122" t="s">
        <v>112</v>
      </c>
      <c r="C63" s="45"/>
      <c r="D63" s="9">
        <v>40</v>
      </c>
      <c r="E63" s="51">
        <v>30</v>
      </c>
      <c r="F63" s="111"/>
      <c r="G63" s="80"/>
      <c r="H63" s="96">
        <f t="shared" si="1"/>
        <v>75</v>
      </c>
      <c r="I63" s="97">
        <f t="shared" si="0"/>
        <v>-10</v>
      </c>
    </row>
    <row r="64" spans="1:9" ht="11.25" customHeight="1" thickBot="1">
      <c r="A64" s="117" t="s">
        <v>48</v>
      </c>
      <c r="B64" s="122" t="s">
        <v>49</v>
      </c>
      <c r="C64" s="45"/>
      <c r="D64" s="9"/>
      <c r="E64" s="45"/>
      <c r="F64" s="123"/>
      <c r="G64" s="82"/>
      <c r="H64" s="96"/>
      <c r="I64" s="97">
        <f t="shared" si="0"/>
        <v>0</v>
      </c>
    </row>
    <row r="65" spans="1:9" ht="11.25" customHeight="1" thickBot="1">
      <c r="A65" s="124"/>
      <c r="B65" s="125" t="s">
        <v>50</v>
      </c>
      <c r="C65" s="52">
        <v>103</v>
      </c>
      <c r="D65" s="8">
        <v>103</v>
      </c>
      <c r="E65" s="52">
        <v>10</v>
      </c>
      <c r="F65" s="107"/>
      <c r="G65" s="52">
        <v>63</v>
      </c>
      <c r="H65" s="96">
        <f t="shared" si="1"/>
        <v>9.70873786407767</v>
      </c>
      <c r="I65" s="97">
        <f t="shared" si="0"/>
        <v>-93</v>
      </c>
    </row>
    <row r="66" spans="1:9" ht="11.25" customHeight="1" thickBot="1">
      <c r="A66" s="117" t="s">
        <v>51</v>
      </c>
      <c r="B66" s="122" t="s">
        <v>111</v>
      </c>
      <c r="C66" s="45">
        <v>209.9</v>
      </c>
      <c r="D66" s="9">
        <v>209.9</v>
      </c>
      <c r="E66" s="51">
        <v>166.61263</v>
      </c>
      <c r="F66" s="107"/>
      <c r="G66" s="51">
        <v>97.5</v>
      </c>
      <c r="H66" s="96">
        <f t="shared" si="1"/>
        <v>79.37714626012387</v>
      </c>
      <c r="I66" s="97">
        <f t="shared" si="0"/>
        <v>-43.28737000000001</v>
      </c>
    </row>
    <row r="67" spans="1:9" ht="11.25" customHeight="1" thickBot="1">
      <c r="A67" s="117" t="s">
        <v>52</v>
      </c>
      <c r="B67" s="122" t="s">
        <v>53</v>
      </c>
      <c r="C67" s="51"/>
      <c r="D67" s="7"/>
      <c r="E67" s="51"/>
      <c r="F67" s="105"/>
      <c r="G67" s="51"/>
      <c r="H67" s="96"/>
      <c r="I67" s="97">
        <f t="shared" si="0"/>
        <v>0</v>
      </c>
    </row>
    <row r="68" spans="1:9" ht="11.25" customHeight="1" thickBot="1">
      <c r="A68" s="117" t="s">
        <v>54</v>
      </c>
      <c r="B68" s="122" t="s">
        <v>49</v>
      </c>
      <c r="C68" s="53"/>
      <c r="D68" s="6"/>
      <c r="E68" s="53"/>
      <c r="F68" s="111"/>
      <c r="G68" s="53"/>
      <c r="H68" s="96"/>
      <c r="I68" s="97">
        <f t="shared" si="0"/>
        <v>0</v>
      </c>
    </row>
    <row r="69" spans="2:9" ht="11.25" customHeight="1" thickBot="1">
      <c r="B69" s="102" t="s">
        <v>55</v>
      </c>
      <c r="C69" s="53">
        <v>1</v>
      </c>
      <c r="D69" s="6">
        <v>1</v>
      </c>
      <c r="E69" s="53">
        <v>2</v>
      </c>
      <c r="F69" s="111"/>
      <c r="G69" s="53">
        <v>1.5</v>
      </c>
      <c r="H69" s="96">
        <f t="shared" si="1"/>
        <v>200</v>
      </c>
      <c r="I69" s="97">
        <f t="shared" si="0"/>
        <v>1</v>
      </c>
    </row>
    <row r="70" spans="1:9" ht="11.25" customHeight="1" thickBot="1">
      <c r="A70" s="117" t="s">
        <v>56</v>
      </c>
      <c r="B70" s="122" t="s">
        <v>57</v>
      </c>
      <c r="C70" s="45"/>
      <c r="D70" s="9"/>
      <c r="E70" s="45"/>
      <c r="F70" s="111"/>
      <c r="G70" s="45"/>
      <c r="H70" s="96"/>
      <c r="I70" s="97">
        <f t="shared" si="0"/>
        <v>0</v>
      </c>
    </row>
    <row r="71" spans="1:9" ht="11.25" customHeight="1" thickBot="1">
      <c r="A71" s="124"/>
      <c r="B71" s="125" t="s">
        <v>58</v>
      </c>
      <c r="C71" s="52">
        <f>C72+C73</f>
        <v>0</v>
      </c>
      <c r="D71" s="8">
        <f>D72+D73</f>
        <v>10</v>
      </c>
      <c r="E71" s="52">
        <f>E72+E73</f>
        <v>5.491</v>
      </c>
      <c r="F71" s="52">
        <f>F72+F73</f>
        <v>0</v>
      </c>
      <c r="G71" s="52">
        <f>G72+G73</f>
        <v>0</v>
      </c>
      <c r="H71" s="96">
        <f t="shared" si="1"/>
        <v>54.90999999999999</v>
      </c>
      <c r="I71" s="97">
        <f t="shared" si="0"/>
        <v>-4.509</v>
      </c>
    </row>
    <row r="72" spans="1:9" ht="11.25" customHeight="1" thickBot="1">
      <c r="A72" s="101" t="s">
        <v>145</v>
      </c>
      <c r="B72" s="164" t="s">
        <v>144</v>
      </c>
      <c r="C72" s="53"/>
      <c r="D72" s="6">
        <v>10</v>
      </c>
      <c r="E72" s="53">
        <v>4.5</v>
      </c>
      <c r="F72" s="111"/>
      <c r="G72" s="51"/>
      <c r="H72" s="96">
        <f t="shared" si="1"/>
        <v>45</v>
      </c>
      <c r="I72" s="97">
        <f t="shared" si="0"/>
        <v>-5.5</v>
      </c>
    </row>
    <row r="73" spans="1:9" ht="11.25" customHeight="1" thickBot="1">
      <c r="A73" s="129" t="s">
        <v>129</v>
      </c>
      <c r="B73" s="165" t="s">
        <v>133</v>
      </c>
      <c r="C73" s="51"/>
      <c r="D73" s="7"/>
      <c r="E73" s="51">
        <v>0.991</v>
      </c>
      <c r="F73" s="105"/>
      <c r="G73" s="51"/>
      <c r="H73" s="96"/>
      <c r="I73" s="97">
        <f aca="true" t="shared" si="2" ref="I73:I136">E73-D73</f>
        <v>0.991</v>
      </c>
    </row>
    <row r="74" spans="1:9" ht="11.25" customHeight="1" thickBot="1">
      <c r="A74" s="129" t="s">
        <v>119</v>
      </c>
      <c r="B74" s="166" t="s">
        <v>146</v>
      </c>
      <c r="C74" s="51"/>
      <c r="D74" s="7"/>
      <c r="E74" s="51">
        <v>3</v>
      </c>
      <c r="F74" s="105"/>
      <c r="G74" s="51"/>
      <c r="H74" s="96"/>
      <c r="I74" s="97">
        <f t="shared" si="2"/>
        <v>3</v>
      </c>
    </row>
    <row r="75" spans="1:9" ht="11.25" customHeight="1" thickBot="1">
      <c r="A75" s="129" t="s">
        <v>153</v>
      </c>
      <c r="B75" s="166" t="s">
        <v>146</v>
      </c>
      <c r="C75" s="51">
        <v>70</v>
      </c>
      <c r="D75" s="7">
        <v>70</v>
      </c>
      <c r="E75" s="51">
        <v>27.499</v>
      </c>
      <c r="F75" s="105"/>
      <c r="G75" s="51">
        <v>17</v>
      </c>
      <c r="H75" s="96">
        <f aca="true" t="shared" si="3" ref="H75:H134">E75/D75*100</f>
        <v>39.28428571428571</v>
      </c>
      <c r="I75" s="97">
        <f t="shared" si="2"/>
        <v>-42.501000000000005</v>
      </c>
    </row>
    <row r="76" spans="1:9" ht="11.25" customHeight="1" thickBot="1">
      <c r="A76" s="129" t="s">
        <v>59</v>
      </c>
      <c r="B76" s="128" t="s">
        <v>60</v>
      </c>
      <c r="C76" s="51">
        <f>C78</f>
        <v>527.2</v>
      </c>
      <c r="D76" s="7">
        <f>D78</f>
        <v>527.2</v>
      </c>
      <c r="E76" s="51">
        <f>E78</f>
        <v>305.16379</v>
      </c>
      <c r="F76" s="167">
        <f>F78</f>
        <v>0</v>
      </c>
      <c r="G76" s="51">
        <f>G78</f>
        <v>362.42735</v>
      </c>
      <c r="H76" s="96">
        <f t="shared" si="3"/>
        <v>57.88387518968133</v>
      </c>
      <c r="I76" s="97">
        <f t="shared" si="2"/>
        <v>-222.03621000000004</v>
      </c>
    </row>
    <row r="77" spans="1:9" ht="11.25" customHeight="1" thickBot="1">
      <c r="A77" s="117" t="s">
        <v>61</v>
      </c>
      <c r="B77" s="122" t="s">
        <v>62</v>
      </c>
      <c r="C77" s="45"/>
      <c r="D77" s="9"/>
      <c r="E77" s="45"/>
      <c r="F77" s="123"/>
      <c r="G77" s="45"/>
      <c r="H77" s="96"/>
      <c r="I77" s="97">
        <f t="shared" si="2"/>
        <v>0</v>
      </c>
    </row>
    <row r="78" spans="2:9" ht="11.25" customHeight="1" thickBot="1">
      <c r="B78" s="102" t="s">
        <v>63</v>
      </c>
      <c r="C78" s="53">
        <v>527.2</v>
      </c>
      <c r="D78" s="6">
        <v>527.2</v>
      </c>
      <c r="E78" s="45">
        <v>305.16379</v>
      </c>
      <c r="F78" s="111"/>
      <c r="G78" s="45">
        <v>362.42735</v>
      </c>
      <c r="H78" s="96">
        <f t="shared" si="3"/>
        <v>57.88387518968133</v>
      </c>
      <c r="I78" s="97">
        <f t="shared" si="2"/>
        <v>-222.03621000000004</v>
      </c>
    </row>
    <row r="79" spans="1:9" ht="11.25" customHeight="1" thickBot="1">
      <c r="A79" s="112" t="s">
        <v>65</v>
      </c>
      <c r="B79" s="113" t="s">
        <v>66</v>
      </c>
      <c r="C79" s="43">
        <f>C80+C81+C82</f>
        <v>0</v>
      </c>
      <c r="D79" s="16">
        <f>D80+D81+D82</f>
        <v>287</v>
      </c>
      <c r="E79" s="43">
        <f>E80+E81+E82</f>
        <v>358.41265999999996</v>
      </c>
      <c r="F79" s="168">
        <f>F80+F81+F82</f>
        <v>0</v>
      </c>
      <c r="G79" s="43">
        <f>G80+G81+G82</f>
        <v>35.049409999999995</v>
      </c>
      <c r="H79" s="96">
        <f t="shared" si="3"/>
        <v>124.88245993031357</v>
      </c>
      <c r="I79" s="97">
        <f t="shared" si="2"/>
        <v>71.41265999999996</v>
      </c>
    </row>
    <row r="80" spans="1:9" ht="11.25" customHeight="1" thickBot="1">
      <c r="A80" s="101" t="s">
        <v>67</v>
      </c>
      <c r="B80" s="102" t="s">
        <v>68</v>
      </c>
      <c r="C80" s="52"/>
      <c r="D80" s="8"/>
      <c r="E80" s="52">
        <v>20.98166</v>
      </c>
      <c r="F80" s="107"/>
      <c r="G80" s="52">
        <v>-69.49693</v>
      </c>
      <c r="H80" s="96"/>
      <c r="I80" s="97">
        <f t="shared" si="2"/>
        <v>20.98166</v>
      </c>
    </row>
    <row r="81" spans="1:9" ht="11.25" customHeight="1" thickBot="1">
      <c r="A81" s="117" t="s">
        <v>185</v>
      </c>
      <c r="B81" s="128" t="s">
        <v>68</v>
      </c>
      <c r="C81" s="51"/>
      <c r="D81" s="7"/>
      <c r="E81" s="51"/>
      <c r="F81" s="105"/>
      <c r="G81" s="51"/>
      <c r="H81" s="96"/>
      <c r="I81" s="97">
        <f t="shared" si="2"/>
        <v>0</v>
      </c>
    </row>
    <row r="82" spans="1:9" ht="11.25" customHeight="1" thickBot="1">
      <c r="A82" s="117" t="s">
        <v>69</v>
      </c>
      <c r="B82" s="122" t="s">
        <v>66</v>
      </c>
      <c r="C82" s="45"/>
      <c r="D82" s="9">
        <v>287</v>
      </c>
      <c r="E82" s="45">
        <v>337.431</v>
      </c>
      <c r="F82" s="123"/>
      <c r="G82" s="45">
        <v>104.54634</v>
      </c>
      <c r="H82" s="96">
        <f t="shared" si="3"/>
        <v>117.57177700348431</v>
      </c>
      <c r="I82" s="97">
        <f t="shared" si="2"/>
        <v>50.43099999999998</v>
      </c>
    </row>
    <row r="83" spans="1:9" ht="11.25" customHeight="1" thickBot="1">
      <c r="A83" s="169" t="s">
        <v>72</v>
      </c>
      <c r="B83" s="95" t="s">
        <v>73</v>
      </c>
      <c r="C83" s="209">
        <f>C84+C155+C153+C152</f>
        <v>314887.2052</v>
      </c>
      <c r="D83" s="4">
        <f>D84+D155+D153+D152</f>
        <v>326313.17289</v>
      </c>
      <c r="E83" s="4">
        <f>E84+E155+E153+E152+E154</f>
        <v>195909.85713000002</v>
      </c>
      <c r="F83" s="1">
        <f>F84+F155+F153+F152+F154</f>
        <v>0</v>
      </c>
      <c r="G83" s="1">
        <f>G84+G155+G153+G152+G154</f>
        <v>220519.90204999998</v>
      </c>
      <c r="H83" s="96">
        <f t="shared" si="3"/>
        <v>60.037373114581904</v>
      </c>
      <c r="I83" s="97">
        <f t="shared" si="2"/>
        <v>-130403.31575999997</v>
      </c>
    </row>
    <row r="84" spans="1:9" ht="11.25" customHeight="1" thickBot="1">
      <c r="A84" s="170" t="s">
        <v>115</v>
      </c>
      <c r="B84" s="171" t="s">
        <v>116</v>
      </c>
      <c r="C84" s="210">
        <f>C85+C88+C103+C134</f>
        <v>314887.2052</v>
      </c>
      <c r="D84" s="12">
        <f>D85+D88+D103+D134</f>
        <v>326313.17289</v>
      </c>
      <c r="E84" s="12">
        <f>E85+E88+E103+E134</f>
        <v>195908.81277000002</v>
      </c>
      <c r="F84" s="3">
        <f>F85+F88+F103+F134</f>
        <v>0</v>
      </c>
      <c r="G84" s="3">
        <f>G85+G88+G103+G134</f>
        <v>216341.4796</v>
      </c>
      <c r="H84" s="96">
        <f t="shared" si="3"/>
        <v>60.037053066209126</v>
      </c>
      <c r="I84" s="97">
        <f t="shared" si="2"/>
        <v>-130404.36011999997</v>
      </c>
    </row>
    <row r="85" spans="1:9" ht="11.25" customHeight="1" thickBot="1">
      <c r="A85" s="169" t="s">
        <v>233</v>
      </c>
      <c r="B85" s="95" t="s">
        <v>74</v>
      </c>
      <c r="C85" s="209">
        <f>C86+C87</f>
        <v>110671</v>
      </c>
      <c r="D85" s="4">
        <f>D86+D87</f>
        <v>110671</v>
      </c>
      <c r="E85" s="226">
        <f>E86+E87</f>
        <v>66403</v>
      </c>
      <c r="F85" s="172">
        <f>F86+F87</f>
        <v>0</v>
      </c>
      <c r="G85" s="1">
        <f>G86+G87</f>
        <v>72472</v>
      </c>
      <c r="H85" s="96">
        <f t="shared" si="3"/>
        <v>60.00036143163069</v>
      </c>
      <c r="I85" s="97">
        <f t="shared" si="2"/>
        <v>-44268</v>
      </c>
    </row>
    <row r="86" spans="1:9" ht="11.25" customHeight="1" thickBot="1">
      <c r="A86" s="124" t="s">
        <v>231</v>
      </c>
      <c r="B86" s="125" t="s">
        <v>75</v>
      </c>
      <c r="C86" s="211">
        <v>109214</v>
      </c>
      <c r="D86" s="25">
        <v>109214</v>
      </c>
      <c r="E86" s="227">
        <v>66403</v>
      </c>
      <c r="G86" s="52">
        <v>72472</v>
      </c>
      <c r="H86" s="96">
        <f t="shared" si="3"/>
        <v>60.800813082571835</v>
      </c>
      <c r="I86" s="97">
        <f t="shared" si="2"/>
        <v>-42811</v>
      </c>
    </row>
    <row r="87" spans="1:9" ht="11.25" customHeight="1" thickBot="1">
      <c r="A87" s="150" t="s">
        <v>232</v>
      </c>
      <c r="B87" s="164" t="s">
        <v>107</v>
      </c>
      <c r="C87" s="212">
        <v>1457</v>
      </c>
      <c r="D87" s="26">
        <v>1457</v>
      </c>
      <c r="E87" s="42"/>
      <c r="G87" s="53"/>
      <c r="H87" s="96">
        <f t="shared" si="3"/>
        <v>0</v>
      </c>
      <c r="I87" s="97">
        <f t="shared" si="2"/>
        <v>-1457</v>
      </c>
    </row>
    <row r="88" spans="1:10" ht="11.25" customHeight="1" thickBot="1">
      <c r="A88" s="169" t="s">
        <v>76</v>
      </c>
      <c r="B88" s="95" t="s">
        <v>77</v>
      </c>
      <c r="C88" s="209">
        <f>C91+C94+C97</f>
        <v>11424.5</v>
      </c>
      <c r="D88" s="4">
        <f>D91+D94+D97+D89+D90+D92+D93+D95+D96</f>
        <v>19501.699999999997</v>
      </c>
      <c r="E88" s="226">
        <f>E91+E94+E97+E89+E90+E92+E93+E95</f>
        <v>10206.816</v>
      </c>
      <c r="F88" s="1">
        <f>F91+F94+F97</f>
        <v>0</v>
      </c>
      <c r="G88" s="1">
        <f>G91+G94+G97+G89+G90+G92</f>
        <v>10674.767</v>
      </c>
      <c r="H88" s="96">
        <f t="shared" si="3"/>
        <v>52.338083346580056</v>
      </c>
      <c r="I88" s="97">
        <f t="shared" si="2"/>
        <v>-9294.883999999996</v>
      </c>
      <c r="J88" s="85"/>
    </row>
    <row r="89" spans="1:10" ht="11.25" customHeight="1" thickBot="1">
      <c r="A89" s="124" t="s">
        <v>249</v>
      </c>
      <c r="B89" s="125" t="s">
        <v>212</v>
      </c>
      <c r="C89" s="211"/>
      <c r="D89" s="25">
        <v>1654.2</v>
      </c>
      <c r="E89" s="227">
        <v>913.24878</v>
      </c>
      <c r="F89" s="173"/>
      <c r="G89" s="52">
        <v>1300.2</v>
      </c>
      <c r="H89" s="96">
        <f t="shared" si="3"/>
        <v>55.207881755531375</v>
      </c>
      <c r="I89" s="97">
        <f t="shared" si="2"/>
        <v>-740.95122</v>
      </c>
      <c r="J89" s="85"/>
    </row>
    <row r="90" spans="1:10" ht="11.25" customHeight="1" thickBot="1">
      <c r="A90" s="124" t="s">
        <v>249</v>
      </c>
      <c r="B90" s="128" t="s">
        <v>78</v>
      </c>
      <c r="C90" s="213"/>
      <c r="D90" s="27">
        <v>2078.8</v>
      </c>
      <c r="E90" s="228">
        <v>2073.15122</v>
      </c>
      <c r="F90" s="167"/>
      <c r="G90" s="51">
        <v>2575.6</v>
      </c>
      <c r="H90" s="96">
        <f t="shared" si="3"/>
        <v>99.72826726957861</v>
      </c>
      <c r="I90" s="97">
        <f t="shared" si="2"/>
        <v>-5.648779999999988</v>
      </c>
      <c r="J90" s="85"/>
    </row>
    <row r="91" spans="1:10" s="85" customFormat="1" ht="11.25" customHeight="1" thickBot="1">
      <c r="A91" s="124" t="s">
        <v>227</v>
      </c>
      <c r="B91" s="125" t="s">
        <v>79</v>
      </c>
      <c r="C91" s="211">
        <v>4500</v>
      </c>
      <c r="D91" s="25">
        <v>4500</v>
      </c>
      <c r="E91" s="227">
        <v>4500</v>
      </c>
      <c r="F91" s="147"/>
      <c r="G91" s="52">
        <v>1563.951</v>
      </c>
      <c r="H91" s="96">
        <f t="shared" si="3"/>
        <v>100</v>
      </c>
      <c r="I91" s="97">
        <f t="shared" si="2"/>
        <v>0</v>
      </c>
      <c r="J91" s="86"/>
    </row>
    <row r="92" spans="1:10" s="85" customFormat="1" ht="11.25" customHeight="1" thickBot="1">
      <c r="A92" s="117" t="s">
        <v>250</v>
      </c>
      <c r="B92" s="128" t="s">
        <v>222</v>
      </c>
      <c r="C92" s="214"/>
      <c r="D92" s="14">
        <v>1763.3</v>
      </c>
      <c r="E92" s="229"/>
      <c r="F92" s="174"/>
      <c r="G92" s="45">
        <v>995.4</v>
      </c>
      <c r="H92" s="96">
        <f t="shared" si="3"/>
        <v>0</v>
      </c>
      <c r="I92" s="97">
        <f t="shared" si="2"/>
        <v>-1763.3</v>
      </c>
      <c r="J92" s="86"/>
    </row>
    <row r="93" spans="1:10" s="85" customFormat="1" ht="11.25" customHeight="1" thickBot="1">
      <c r="A93" s="117" t="s">
        <v>250</v>
      </c>
      <c r="B93" s="128" t="s">
        <v>251</v>
      </c>
      <c r="C93" s="214"/>
      <c r="D93" s="14">
        <v>777.6</v>
      </c>
      <c r="E93" s="229"/>
      <c r="F93" s="174"/>
      <c r="G93" s="45"/>
      <c r="H93" s="96">
        <f t="shared" si="3"/>
        <v>0</v>
      </c>
      <c r="I93" s="97">
        <f t="shared" si="2"/>
        <v>-777.6</v>
      </c>
      <c r="J93" s="86"/>
    </row>
    <row r="94" spans="1:10" s="85" customFormat="1" ht="11.25" customHeight="1" thickBot="1">
      <c r="A94" s="117" t="s">
        <v>228</v>
      </c>
      <c r="B94" s="128" t="s">
        <v>81</v>
      </c>
      <c r="C94" s="214">
        <v>3173.6</v>
      </c>
      <c r="D94" s="14">
        <v>3173.6</v>
      </c>
      <c r="E94" s="229"/>
      <c r="F94" s="174"/>
      <c r="G94" s="45">
        <v>2772.4</v>
      </c>
      <c r="H94" s="96">
        <f t="shared" si="3"/>
        <v>0</v>
      </c>
      <c r="I94" s="97">
        <f t="shared" si="2"/>
        <v>-3173.6</v>
      </c>
      <c r="J94" s="86"/>
    </row>
    <row r="95" spans="1:10" s="85" customFormat="1" ht="11.25" customHeight="1" thickBot="1">
      <c r="A95" s="117" t="s">
        <v>252</v>
      </c>
      <c r="B95" s="102" t="s">
        <v>253</v>
      </c>
      <c r="C95" s="215"/>
      <c r="D95" s="13">
        <v>600</v>
      </c>
      <c r="E95" s="42"/>
      <c r="F95" s="38"/>
      <c r="G95" s="79"/>
      <c r="H95" s="96">
        <f t="shared" si="3"/>
        <v>0</v>
      </c>
      <c r="I95" s="97">
        <f t="shared" si="2"/>
        <v>-600</v>
      </c>
      <c r="J95" s="86"/>
    </row>
    <row r="96" spans="1:10" s="85" customFormat="1" ht="11.25" customHeight="1" thickBot="1">
      <c r="A96" s="117" t="s">
        <v>257</v>
      </c>
      <c r="B96" s="182" t="s">
        <v>258</v>
      </c>
      <c r="C96" s="234"/>
      <c r="D96" s="13">
        <v>203.3</v>
      </c>
      <c r="E96" s="42"/>
      <c r="F96" s="38"/>
      <c r="G96" s="79"/>
      <c r="H96" s="96">
        <f t="shared" si="3"/>
        <v>0</v>
      </c>
      <c r="I96" s="97">
        <f t="shared" si="2"/>
        <v>-203.3</v>
      </c>
      <c r="J96" s="86"/>
    </row>
    <row r="97" spans="1:9" ht="11.25" customHeight="1" thickBot="1">
      <c r="A97" s="175" t="s">
        <v>229</v>
      </c>
      <c r="B97" s="171" t="s">
        <v>80</v>
      </c>
      <c r="C97" s="209">
        <f>C98+C99+C100+C101</f>
        <v>3750.9</v>
      </c>
      <c r="D97" s="4">
        <f>D98+D99+D100+D101+D102</f>
        <v>4750.9</v>
      </c>
      <c r="E97" s="226">
        <f>E98+E99+E100+E101</f>
        <v>2720.416</v>
      </c>
      <c r="F97" s="1">
        <f>F98+F99+F100+F101</f>
        <v>0</v>
      </c>
      <c r="G97" s="1">
        <f>G98+G99+G100+G101</f>
        <v>1467.216</v>
      </c>
      <c r="H97" s="96">
        <f t="shared" si="3"/>
        <v>57.26106632427541</v>
      </c>
      <c r="I97" s="97">
        <f t="shared" si="2"/>
        <v>-2030.4839999999995</v>
      </c>
    </row>
    <row r="98" spans="1:9" ht="11.25" customHeight="1" thickBot="1">
      <c r="A98" s="117" t="s">
        <v>229</v>
      </c>
      <c r="B98" s="125" t="s">
        <v>157</v>
      </c>
      <c r="C98" s="214"/>
      <c r="D98" s="14"/>
      <c r="E98" s="229"/>
      <c r="F98" s="123"/>
      <c r="G98" s="45">
        <v>250</v>
      </c>
      <c r="H98" s="96"/>
      <c r="I98" s="97">
        <f t="shared" si="2"/>
        <v>0</v>
      </c>
    </row>
    <row r="99" spans="1:9" ht="24.75" customHeight="1" thickBot="1">
      <c r="A99" s="117" t="s">
        <v>229</v>
      </c>
      <c r="B99" s="176" t="s">
        <v>196</v>
      </c>
      <c r="C99" s="216">
        <v>2205.9</v>
      </c>
      <c r="D99" s="9">
        <v>2205.9</v>
      </c>
      <c r="E99" s="229">
        <v>1175.416</v>
      </c>
      <c r="F99" s="177"/>
      <c r="G99" s="45">
        <v>1217.216</v>
      </c>
      <c r="H99" s="96">
        <f t="shared" si="3"/>
        <v>53.28509905254091</v>
      </c>
      <c r="I99" s="97">
        <f t="shared" si="2"/>
        <v>-1030.4840000000002</v>
      </c>
    </row>
    <row r="100" spans="1:9" ht="12.75" customHeight="1" thickBot="1">
      <c r="A100" s="117" t="s">
        <v>229</v>
      </c>
      <c r="B100" s="176" t="s">
        <v>230</v>
      </c>
      <c r="C100" s="216">
        <v>1545</v>
      </c>
      <c r="D100" s="9">
        <v>1545</v>
      </c>
      <c r="E100" s="229">
        <v>1545</v>
      </c>
      <c r="F100" s="177"/>
      <c r="G100" s="45"/>
      <c r="H100" s="96">
        <f t="shared" si="3"/>
        <v>100</v>
      </c>
      <c r="I100" s="97">
        <f t="shared" si="2"/>
        <v>0</v>
      </c>
    </row>
    <row r="101" spans="1:9" ht="25.5" customHeight="1" thickBot="1">
      <c r="A101" s="117" t="s">
        <v>229</v>
      </c>
      <c r="B101" s="176" t="s">
        <v>205</v>
      </c>
      <c r="C101" s="235"/>
      <c r="D101" s="9"/>
      <c r="E101" s="236"/>
      <c r="F101" s="237"/>
      <c r="G101" s="244"/>
      <c r="H101" s="238"/>
      <c r="I101" s="97">
        <f t="shared" si="2"/>
        <v>0</v>
      </c>
    </row>
    <row r="102" spans="1:9" ht="30.75" customHeight="1" thickBot="1">
      <c r="A102" s="40" t="s">
        <v>260</v>
      </c>
      <c r="B102" s="240" t="s">
        <v>259</v>
      </c>
      <c r="C102" s="67"/>
      <c r="D102" s="10">
        <v>1000</v>
      </c>
      <c r="E102" s="67"/>
      <c r="F102" s="178"/>
      <c r="G102" s="67"/>
      <c r="H102" s="241"/>
      <c r="I102" s="97">
        <f t="shared" si="2"/>
        <v>-1000</v>
      </c>
    </row>
    <row r="103" spans="1:9" ht="11.25" customHeight="1" thickBot="1">
      <c r="A103" s="170" t="s">
        <v>235</v>
      </c>
      <c r="B103" s="171" t="s">
        <v>82</v>
      </c>
      <c r="C103" s="210">
        <f>C104+C121+C124+C125+C126+C127+C128+C129+C132+C123</f>
        <v>170968.2</v>
      </c>
      <c r="D103" s="12">
        <f>D104+D121+D124+D125+D126+D127+D128+D129+D132+D123+D122</f>
        <v>170640.8</v>
      </c>
      <c r="E103" s="41">
        <f>E104+E121+E124+E125+E126+E127+E128+E129+E132+E123+E122</f>
        <v>103095.24383</v>
      </c>
      <c r="F103" s="3">
        <f>F104+F121+F124+F125+F126+F127+F128+F129+F132+F123+F122</f>
        <v>0</v>
      </c>
      <c r="G103" s="3">
        <f>G104+G121+G124+G125+G126+G127+G128+G129+G132+G123+G122</f>
        <v>108950.13357</v>
      </c>
      <c r="H103" s="239">
        <f t="shared" si="3"/>
        <v>60.416526311409704</v>
      </c>
      <c r="I103" s="97">
        <f t="shared" si="2"/>
        <v>-67545.55616999998</v>
      </c>
    </row>
    <row r="104" spans="1:9" ht="11.25" customHeight="1" thickBot="1">
      <c r="A104" s="169" t="s">
        <v>83</v>
      </c>
      <c r="B104" s="245" t="s">
        <v>236</v>
      </c>
      <c r="C104" s="209">
        <f>C107+C108+C113+C116+C115+C106+C105+C114+C109+C117+C118+C129+C111+C112+C119</f>
        <v>125721.2</v>
      </c>
      <c r="D104" s="4">
        <f>D107+D108+D113+D116+D115+D106+D105+D114+D109+D117+D118+D111+D112+D119+D120</f>
        <v>128105.29999999999</v>
      </c>
      <c r="E104" s="226">
        <f>E107+E108+E113+E116+E115+E106+E105+E114+E109+E117+E118+E111+E112+E119+E120</f>
        <v>76681.7338</v>
      </c>
      <c r="F104" s="1">
        <f>F107+F108+F113+F116+F115+F106+F105+F114+F109+F117+F118+F111+F112+F119</f>
        <v>0</v>
      </c>
      <c r="G104" s="1">
        <f>G107+G108+G113+G116+G115+G106+G105+G114+G109+G117+G118+G111+G112+G119</f>
        <v>79258.68291</v>
      </c>
      <c r="H104" s="96">
        <f t="shared" si="3"/>
        <v>59.85836167590256</v>
      </c>
      <c r="I104" s="97">
        <f t="shared" si="2"/>
        <v>-51423.56619999999</v>
      </c>
    </row>
    <row r="105" spans="1:9" ht="25.5" customHeight="1" thickBot="1">
      <c r="A105" s="124" t="s">
        <v>234</v>
      </c>
      <c r="B105" s="193" t="s">
        <v>105</v>
      </c>
      <c r="C105" s="217">
        <v>1384.2</v>
      </c>
      <c r="D105" s="28">
        <v>1384.2</v>
      </c>
      <c r="E105" s="227">
        <v>1383.8573</v>
      </c>
      <c r="F105" s="179"/>
      <c r="G105" s="52">
        <v>1383.8573</v>
      </c>
      <c r="H105" s="96">
        <f t="shared" si="3"/>
        <v>99.97524201704955</v>
      </c>
      <c r="I105" s="97">
        <f t="shared" si="2"/>
        <v>-0.3427000000001499</v>
      </c>
    </row>
    <row r="106" spans="1:9" ht="11.25" customHeight="1" thickBot="1">
      <c r="A106" s="124" t="s">
        <v>234</v>
      </c>
      <c r="B106" s="194" t="s">
        <v>109</v>
      </c>
      <c r="C106" s="217">
        <v>45</v>
      </c>
      <c r="D106" s="28">
        <v>45</v>
      </c>
      <c r="E106" s="227">
        <v>18</v>
      </c>
      <c r="F106" s="179"/>
      <c r="G106" s="52"/>
      <c r="H106" s="96">
        <f t="shared" si="3"/>
        <v>40</v>
      </c>
      <c r="I106" s="97">
        <f t="shared" si="2"/>
        <v>-27</v>
      </c>
    </row>
    <row r="107" spans="1:9" ht="11.25" customHeight="1" thickBot="1">
      <c r="A107" s="124" t="s">
        <v>234</v>
      </c>
      <c r="B107" s="194" t="s">
        <v>170</v>
      </c>
      <c r="C107" s="217">
        <v>2441.9</v>
      </c>
      <c r="D107" s="28">
        <v>3706.4</v>
      </c>
      <c r="E107" s="227">
        <v>1968.96</v>
      </c>
      <c r="F107" s="107"/>
      <c r="G107" s="52">
        <v>3753.15868</v>
      </c>
      <c r="H107" s="96">
        <f t="shared" si="3"/>
        <v>53.12324627671055</v>
      </c>
      <c r="I107" s="97">
        <f t="shared" si="2"/>
        <v>-1737.44</v>
      </c>
    </row>
    <row r="108" spans="1:9" ht="11.25" customHeight="1" thickBot="1">
      <c r="A108" s="124" t="s">
        <v>234</v>
      </c>
      <c r="B108" s="195" t="s">
        <v>169</v>
      </c>
      <c r="C108" s="213">
        <v>89502</v>
      </c>
      <c r="D108" s="27">
        <v>89502</v>
      </c>
      <c r="E108" s="228">
        <v>53967</v>
      </c>
      <c r="F108" s="180"/>
      <c r="G108" s="51">
        <v>55892</v>
      </c>
      <c r="H108" s="96">
        <f t="shared" si="3"/>
        <v>60.296976603874775</v>
      </c>
      <c r="I108" s="97">
        <f t="shared" si="2"/>
        <v>-35535</v>
      </c>
    </row>
    <row r="109" spans="1:9" ht="11.25" customHeight="1" thickBot="1">
      <c r="A109" s="124" t="s">
        <v>234</v>
      </c>
      <c r="B109" s="195" t="s">
        <v>143</v>
      </c>
      <c r="C109" s="213">
        <v>16165.8</v>
      </c>
      <c r="D109" s="27">
        <v>16165.8</v>
      </c>
      <c r="E109" s="228">
        <v>9861</v>
      </c>
      <c r="F109" s="180"/>
      <c r="G109" s="51">
        <v>10177</v>
      </c>
      <c r="H109" s="96">
        <f t="shared" si="3"/>
        <v>60.999146345989686</v>
      </c>
      <c r="I109" s="97">
        <f t="shared" si="2"/>
        <v>-6304.799999999999</v>
      </c>
    </row>
    <row r="110" spans="3:9" ht="12.75" thickBot="1">
      <c r="C110" s="150"/>
      <c r="D110" s="242"/>
      <c r="H110" s="96"/>
      <c r="I110" s="97">
        <f t="shared" si="2"/>
        <v>0</v>
      </c>
    </row>
    <row r="111" spans="1:9" ht="11.25" customHeight="1" thickBot="1">
      <c r="A111" s="124" t="s">
        <v>234</v>
      </c>
      <c r="B111" s="195" t="s">
        <v>220</v>
      </c>
      <c r="C111" s="213">
        <v>485.2</v>
      </c>
      <c r="D111" s="27">
        <v>485.2</v>
      </c>
      <c r="E111" s="228">
        <v>266.6377</v>
      </c>
      <c r="F111" s="180"/>
      <c r="G111" s="51">
        <v>242.78333</v>
      </c>
      <c r="H111" s="96">
        <f t="shared" si="3"/>
        <v>54.95418384171475</v>
      </c>
      <c r="I111" s="97">
        <f t="shared" si="2"/>
        <v>-218.5623</v>
      </c>
    </row>
    <row r="112" spans="1:9" ht="24.75" customHeight="1" thickBot="1">
      <c r="A112" s="124" t="s">
        <v>234</v>
      </c>
      <c r="B112" s="120" t="s">
        <v>221</v>
      </c>
      <c r="C112" s="213">
        <v>150.6</v>
      </c>
      <c r="D112" s="27">
        <v>80.3</v>
      </c>
      <c r="E112" s="228"/>
      <c r="F112" s="180"/>
      <c r="G112" s="51"/>
      <c r="H112" s="96">
        <f t="shared" si="3"/>
        <v>0</v>
      </c>
      <c r="I112" s="97">
        <f t="shared" si="2"/>
        <v>-80.3</v>
      </c>
    </row>
    <row r="113" spans="1:9" ht="11.25" customHeight="1" thickBot="1">
      <c r="A113" s="124" t="s">
        <v>234</v>
      </c>
      <c r="B113" s="195" t="s">
        <v>84</v>
      </c>
      <c r="C113" s="213"/>
      <c r="D113" s="27"/>
      <c r="E113" s="228"/>
      <c r="F113" s="180"/>
      <c r="G113" s="80"/>
      <c r="H113" s="96"/>
      <c r="I113" s="97">
        <f t="shared" si="2"/>
        <v>0</v>
      </c>
    </row>
    <row r="114" spans="1:9" ht="11.25" customHeight="1" thickBot="1">
      <c r="A114" s="124" t="s">
        <v>234</v>
      </c>
      <c r="B114" s="195" t="s">
        <v>128</v>
      </c>
      <c r="C114" s="213"/>
      <c r="D114" s="27"/>
      <c r="E114" s="228"/>
      <c r="F114" s="180"/>
      <c r="G114" s="80"/>
      <c r="H114" s="96"/>
      <c r="I114" s="97">
        <f t="shared" si="2"/>
        <v>0</v>
      </c>
    </row>
    <row r="115" spans="1:9" ht="11.25" customHeight="1" thickBot="1">
      <c r="A115" s="124" t="s">
        <v>234</v>
      </c>
      <c r="B115" s="195" t="s">
        <v>85</v>
      </c>
      <c r="C115" s="213">
        <v>1160.9</v>
      </c>
      <c r="D115" s="27">
        <v>1160.9</v>
      </c>
      <c r="E115" s="230"/>
      <c r="F115" s="40"/>
      <c r="G115" s="67">
        <v>683.8566</v>
      </c>
      <c r="H115" s="96">
        <f t="shared" si="3"/>
        <v>0</v>
      </c>
      <c r="I115" s="97">
        <f t="shared" si="2"/>
        <v>-1160.9</v>
      </c>
    </row>
    <row r="116" spans="1:9" ht="11.25" customHeight="1" thickBot="1">
      <c r="A116" s="124" t="s">
        <v>234</v>
      </c>
      <c r="B116" s="195" t="s">
        <v>168</v>
      </c>
      <c r="C116" s="213"/>
      <c r="D116" s="27"/>
      <c r="E116" s="228"/>
      <c r="F116" s="180"/>
      <c r="G116" s="80"/>
      <c r="H116" s="96"/>
      <c r="I116" s="97">
        <f t="shared" si="2"/>
        <v>0</v>
      </c>
    </row>
    <row r="117" spans="1:9" ht="36" customHeight="1" thickBot="1">
      <c r="A117" s="124" t="s">
        <v>234</v>
      </c>
      <c r="B117" s="120" t="s">
        <v>197</v>
      </c>
      <c r="C117" s="211"/>
      <c r="D117" s="25"/>
      <c r="E117" s="229"/>
      <c r="F117" s="174"/>
      <c r="G117" s="82"/>
      <c r="H117" s="96"/>
      <c r="I117" s="97">
        <f t="shared" si="2"/>
        <v>0</v>
      </c>
    </row>
    <row r="118" spans="1:9" ht="24" customHeight="1" thickBot="1">
      <c r="A118" s="124" t="s">
        <v>234</v>
      </c>
      <c r="B118" s="194" t="s">
        <v>151</v>
      </c>
      <c r="C118" s="211"/>
      <c r="D118" s="25"/>
      <c r="E118" s="229"/>
      <c r="F118" s="123"/>
      <c r="G118" s="82"/>
      <c r="H118" s="96"/>
      <c r="I118" s="97">
        <f t="shared" si="2"/>
        <v>0</v>
      </c>
    </row>
    <row r="119" spans="1:9" ht="24" customHeight="1" thickBot="1">
      <c r="A119" s="124" t="s">
        <v>234</v>
      </c>
      <c r="B119" s="195" t="s">
        <v>198</v>
      </c>
      <c r="C119" s="211">
        <v>13121.1</v>
      </c>
      <c r="D119" s="25">
        <v>13121.1</v>
      </c>
      <c r="E119" s="229">
        <v>7335.822</v>
      </c>
      <c r="F119" s="123"/>
      <c r="G119" s="55">
        <v>7126.027</v>
      </c>
      <c r="H119" s="191">
        <f t="shared" si="3"/>
        <v>55.90858998102293</v>
      </c>
      <c r="I119" s="97">
        <f t="shared" si="2"/>
        <v>-5785.278</v>
      </c>
    </row>
    <row r="120" spans="1:9" ht="47.25" customHeight="1" thickBot="1">
      <c r="A120" s="40" t="s">
        <v>234</v>
      </c>
      <c r="B120" s="196" t="s">
        <v>108</v>
      </c>
      <c r="C120" s="218"/>
      <c r="D120" s="21">
        <v>2454.4</v>
      </c>
      <c r="E120" s="230">
        <v>1880.4568</v>
      </c>
      <c r="F120" s="181"/>
      <c r="G120" s="45">
        <v>2990.1</v>
      </c>
      <c r="H120" s="96">
        <f t="shared" si="3"/>
        <v>76.61574315514993</v>
      </c>
      <c r="I120" s="97">
        <f t="shared" si="2"/>
        <v>-573.9432000000002</v>
      </c>
    </row>
    <row r="121" spans="1:9" ht="12.75" customHeight="1" thickBot="1">
      <c r="A121" s="129" t="s">
        <v>237</v>
      </c>
      <c r="B121" s="194" t="s">
        <v>202</v>
      </c>
      <c r="C121" s="211">
        <v>1207.9</v>
      </c>
      <c r="D121" s="25">
        <v>1207.9</v>
      </c>
      <c r="E121" s="229">
        <v>800</v>
      </c>
      <c r="F121" s="123"/>
      <c r="G121" s="45">
        <v>550</v>
      </c>
      <c r="H121" s="96">
        <f t="shared" si="3"/>
        <v>66.23064823246956</v>
      </c>
      <c r="I121" s="97">
        <f t="shared" si="2"/>
        <v>-407.9000000000001</v>
      </c>
    </row>
    <row r="122" spans="1:9" ht="48" customHeight="1" thickBot="1">
      <c r="A122" s="124" t="s">
        <v>238</v>
      </c>
      <c r="B122" s="194" t="s">
        <v>216</v>
      </c>
      <c r="C122" s="211"/>
      <c r="D122" s="25">
        <v>959.7</v>
      </c>
      <c r="E122" s="229">
        <v>959.7</v>
      </c>
      <c r="F122" s="123"/>
      <c r="G122" s="45">
        <v>1235.2</v>
      </c>
      <c r="H122" s="96">
        <f t="shared" si="3"/>
        <v>100</v>
      </c>
      <c r="I122" s="97">
        <f t="shared" si="2"/>
        <v>0</v>
      </c>
    </row>
    <row r="123" spans="1:9" ht="47.25" customHeight="1" thickBot="1">
      <c r="A123" s="40" t="s">
        <v>238</v>
      </c>
      <c r="B123" s="196" t="s">
        <v>108</v>
      </c>
      <c r="C123" s="218">
        <v>3094.2</v>
      </c>
      <c r="D123" s="21">
        <v>639.8</v>
      </c>
      <c r="E123" s="230">
        <v>639.8</v>
      </c>
      <c r="F123" s="181"/>
      <c r="G123" s="45">
        <v>3791.7</v>
      </c>
      <c r="H123" s="96">
        <f t="shared" si="3"/>
        <v>100</v>
      </c>
      <c r="I123" s="97">
        <f t="shared" si="2"/>
        <v>0</v>
      </c>
    </row>
    <row r="124" spans="1:10" ht="11.25" customHeight="1" thickBot="1">
      <c r="A124" s="40" t="s">
        <v>239</v>
      </c>
      <c r="B124" s="197" t="s">
        <v>214</v>
      </c>
      <c r="C124" s="213">
        <v>1048.1</v>
      </c>
      <c r="D124" s="27">
        <v>1048.1</v>
      </c>
      <c r="E124" s="230">
        <v>786.075</v>
      </c>
      <c r="F124" s="40"/>
      <c r="G124" s="51">
        <v>685.8</v>
      </c>
      <c r="H124" s="96">
        <f t="shared" si="3"/>
        <v>75.00000000000001</v>
      </c>
      <c r="I124" s="97">
        <f t="shared" si="2"/>
        <v>-262.02499999999986</v>
      </c>
      <c r="J124" s="85"/>
    </row>
    <row r="125" spans="1:10" ht="23.25" customHeight="1" thickBot="1">
      <c r="A125" s="40" t="s">
        <v>240</v>
      </c>
      <c r="B125" s="196" t="s">
        <v>215</v>
      </c>
      <c r="C125" s="219">
        <v>245.6</v>
      </c>
      <c r="D125" s="30">
        <v>245.6</v>
      </c>
      <c r="E125" s="230">
        <v>93.05107</v>
      </c>
      <c r="F125" s="40"/>
      <c r="G125" s="51">
        <v>142.7164</v>
      </c>
      <c r="H125" s="96">
        <f t="shared" si="3"/>
        <v>37.88724348534202</v>
      </c>
      <c r="I125" s="97">
        <f t="shared" si="2"/>
        <v>-152.54892999999998</v>
      </c>
      <c r="J125" s="85"/>
    </row>
    <row r="126" spans="1:10" ht="23.25" customHeight="1" thickBot="1">
      <c r="A126" s="40" t="s">
        <v>242</v>
      </c>
      <c r="B126" s="198" t="s">
        <v>241</v>
      </c>
      <c r="C126" s="219">
        <v>5022.3</v>
      </c>
      <c r="D126" s="30">
        <v>3805.5</v>
      </c>
      <c r="E126" s="230">
        <v>3754.75732</v>
      </c>
      <c r="F126" s="40"/>
      <c r="G126" s="45">
        <v>3583.5</v>
      </c>
      <c r="H126" s="96">
        <f t="shared" si="3"/>
        <v>98.66659624228092</v>
      </c>
      <c r="I126" s="97">
        <f t="shared" si="2"/>
        <v>-50.74267999999984</v>
      </c>
      <c r="J126" s="85"/>
    </row>
    <row r="127" spans="1:10" ht="45" customHeight="1" thickBot="1">
      <c r="A127" s="40" t="s">
        <v>243</v>
      </c>
      <c r="B127" s="198" t="s">
        <v>244</v>
      </c>
      <c r="C127" s="219">
        <v>1167.8</v>
      </c>
      <c r="D127" s="30">
        <v>1167.8</v>
      </c>
      <c r="E127" s="230">
        <v>942.1568</v>
      </c>
      <c r="F127" s="40"/>
      <c r="G127" s="45">
        <v>126.1944</v>
      </c>
      <c r="H127" s="96">
        <f t="shared" si="3"/>
        <v>80.67792430210653</v>
      </c>
      <c r="I127" s="97">
        <f t="shared" si="2"/>
        <v>-225.64319999999998</v>
      </c>
      <c r="J127" s="85"/>
    </row>
    <row r="128" spans="1:9" ht="14.25" customHeight="1" thickBot="1">
      <c r="A128" s="40" t="s">
        <v>245</v>
      </c>
      <c r="B128" s="196" t="s">
        <v>213</v>
      </c>
      <c r="C128" s="219">
        <v>591.6</v>
      </c>
      <c r="D128" s="30">
        <v>591.6</v>
      </c>
      <c r="E128" s="230">
        <v>352.338</v>
      </c>
      <c r="F128" s="40"/>
      <c r="G128" s="53">
        <v>420.725</v>
      </c>
      <c r="H128" s="96">
        <f t="shared" si="3"/>
        <v>59.55679513184584</v>
      </c>
      <c r="I128" s="97">
        <f t="shared" si="2"/>
        <v>-239.262</v>
      </c>
    </row>
    <row r="129" spans="1:9" ht="11.25" customHeight="1" thickBot="1">
      <c r="A129" s="40" t="s">
        <v>246</v>
      </c>
      <c r="B129" s="197" t="s">
        <v>210</v>
      </c>
      <c r="C129" s="213">
        <v>1264.5</v>
      </c>
      <c r="D129" s="27">
        <v>1264.5</v>
      </c>
      <c r="E129" s="230">
        <v>672.63184</v>
      </c>
      <c r="F129" s="40"/>
      <c r="G129" s="51">
        <v>719.61486</v>
      </c>
      <c r="H129" s="96">
        <f t="shared" si="3"/>
        <v>53.19350257018585</v>
      </c>
      <c r="I129" s="97">
        <f t="shared" si="2"/>
        <v>-591.86816</v>
      </c>
    </row>
    <row r="130" spans="1:9" ht="24.75" customHeight="1" thickBot="1">
      <c r="A130" s="40" t="s">
        <v>218</v>
      </c>
      <c r="B130" s="196" t="s">
        <v>219</v>
      </c>
      <c r="C130" s="219"/>
      <c r="D130" s="30"/>
      <c r="E130" s="230"/>
      <c r="F130" s="40"/>
      <c r="G130" s="67"/>
      <c r="H130" s="96"/>
      <c r="I130" s="97">
        <f t="shared" si="2"/>
        <v>0</v>
      </c>
    </row>
    <row r="131" spans="1:9" ht="12.75" thickBot="1">
      <c r="A131" s="40"/>
      <c r="B131" s="129"/>
      <c r="C131" s="220"/>
      <c r="D131" s="243"/>
      <c r="E131" s="230"/>
      <c r="F131" s="40"/>
      <c r="G131" s="40"/>
      <c r="H131" s="96"/>
      <c r="I131" s="97">
        <f t="shared" si="2"/>
        <v>0</v>
      </c>
    </row>
    <row r="132" spans="1:9" ht="11.25" customHeight="1" thickBot="1">
      <c r="A132" s="170" t="s">
        <v>247</v>
      </c>
      <c r="B132" s="183" t="s">
        <v>86</v>
      </c>
      <c r="C132" s="210">
        <f>C133</f>
        <v>31605</v>
      </c>
      <c r="D132" s="12">
        <f>D133</f>
        <v>31605</v>
      </c>
      <c r="E132" s="41">
        <f>E133</f>
        <v>17413</v>
      </c>
      <c r="F132" s="41">
        <f>F133</f>
        <v>0</v>
      </c>
      <c r="G132" s="41">
        <f>G133</f>
        <v>18436</v>
      </c>
      <c r="H132" s="96">
        <f t="shared" si="3"/>
        <v>55.095712703686125</v>
      </c>
      <c r="I132" s="97">
        <f t="shared" si="2"/>
        <v>-14192</v>
      </c>
    </row>
    <row r="133" spans="1:9" ht="11.25" customHeight="1" thickBot="1">
      <c r="A133" s="184" t="s">
        <v>248</v>
      </c>
      <c r="B133" s="185" t="s">
        <v>87</v>
      </c>
      <c r="C133" s="221">
        <v>31605</v>
      </c>
      <c r="D133" s="6">
        <v>31605</v>
      </c>
      <c r="E133" s="42">
        <v>17413</v>
      </c>
      <c r="G133" s="53">
        <v>18436</v>
      </c>
      <c r="H133" s="96">
        <f t="shared" si="3"/>
        <v>55.095712703686125</v>
      </c>
      <c r="I133" s="97">
        <f t="shared" si="2"/>
        <v>-14192</v>
      </c>
    </row>
    <row r="134" spans="1:9" ht="11.25" customHeight="1" thickBot="1">
      <c r="A134" s="169" t="s">
        <v>88</v>
      </c>
      <c r="B134" s="245" t="s">
        <v>104</v>
      </c>
      <c r="C134" s="209">
        <f>C145+C146+C136+C140+C138</f>
        <v>21823.5052</v>
      </c>
      <c r="D134" s="4">
        <v>25499.67289</v>
      </c>
      <c r="E134" s="226">
        <f>E145+E146+E136+E140+E138+E137+E139+E143+E144+E141+E142</f>
        <v>16203.75294</v>
      </c>
      <c r="F134" s="172">
        <f>F145+F146+F136+F140+F138+F137+F139+F143+F144</f>
        <v>0</v>
      </c>
      <c r="G134" s="1">
        <f>G135+G139+G141+G145+G146+G140+G143+G144+G142</f>
        <v>24244.57903</v>
      </c>
      <c r="H134" s="96">
        <f t="shared" si="3"/>
        <v>63.544944321048504</v>
      </c>
      <c r="I134" s="97">
        <f t="shared" si="2"/>
        <v>-9295.919950000001</v>
      </c>
    </row>
    <row r="135" spans="1:9" ht="11.25" customHeight="1" thickBot="1">
      <c r="A135" s="169" t="s">
        <v>89</v>
      </c>
      <c r="B135" s="245" t="s">
        <v>104</v>
      </c>
      <c r="C135" s="209"/>
      <c r="D135" s="4"/>
      <c r="E135" s="226">
        <f>E136+E137+E139</f>
        <v>0</v>
      </c>
      <c r="F135" s="131"/>
      <c r="G135" s="1">
        <f>G136+G137+G138</f>
        <v>1479.2</v>
      </c>
      <c r="H135" s="96"/>
      <c r="I135" s="97">
        <f t="shared" si="2"/>
        <v>0</v>
      </c>
    </row>
    <row r="136" spans="1:9" ht="11.25" customHeight="1" thickBot="1">
      <c r="A136" s="124" t="s">
        <v>89</v>
      </c>
      <c r="B136" s="199" t="s">
        <v>184</v>
      </c>
      <c r="C136" s="211"/>
      <c r="D136" s="25"/>
      <c r="E136" s="227"/>
      <c r="F136" s="107"/>
      <c r="G136" s="52">
        <v>1479.2</v>
      </c>
      <c r="H136" s="96"/>
      <c r="I136" s="97">
        <f t="shared" si="2"/>
        <v>0</v>
      </c>
    </row>
    <row r="137" spans="1:9" ht="11.25" customHeight="1" thickBot="1">
      <c r="A137" s="124" t="s">
        <v>89</v>
      </c>
      <c r="B137" s="200" t="s">
        <v>181</v>
      </c>
      <c r="C137" s="213"/>
      <c r="D137" s="27"/>
      <c r="E137" s="227"/>
      <c r="F137" s="107"/>
      <c r="G137" s="81"/>
      <c r="H137" s="96"/>
      <c r="I137" s="97">
        <f aca="true" t="shared" si="4" ref="I137:I156">E137-D137</f>
        <v>0</v>
      </c>
    </row>
    <row r="138" spans="1:9" ht="24" customHeight="1" thickBot="1">
      <c r="A138" s="124" t="s">
        <v>89</v>
      </c>
      <c r="B138" s="120" t="s">
        <v>152</v>
      </c>
      <c r="C138" s="213"/>
      <c r="D138" s="27"/>
      <c r="E138" s="227"/>
      <c r="F138" s="107"/>
      <c r="G138" s="52"/>
      <c r="H138" s="96"/>
      <c r="I138" s="97">
        <f t="shared" si="4"/>
        <v>0</v>
      </c>
    </row>
    <row r="139" spans="1:9" ht="11.25" customHeight="1" thickBot="1">
      <c r="A139" s="124" t="s">
        <v>189</v>
      </c>
      <c r="B139" s="195" t="s">
        <v>190</v>
      </c>
      <c r="C139" s="213"/>
      <c r="D139" s="27"/>
      <c r="E139" s="227"/>
      <c r="F139" s="107"/>
      <c r="G139" s="52"/>
      <c r="H139" s="96"/>
      <c r="I139" s="97">
        <f t="shared" si="4"/>
        <v>0</v>
      </c>
    </row>
    <row r="140" spans="1:9" ht="11.25" customHeight="1" thickBot="1">
      <c r="A140" s="129" t="s">
        <v>203</v>
      </c>
      <c r="B140" s="121" t="s">
        <v>204</v>
      </c>
      <c r="C140" s="219"/>
      <c r="D140" s="30"/>
      <c r="E140" s="227"/>
      <c r="F140" s="107"/>
      <c r="G140" s="81"/>
      <c r="H140" s="96"/>
      <c r="I140" s="97">
        <f t="shared" si="4"/>
        <v>0</v>
      </c>
    </row>
    <row r="141" spans="1:9" ht="24" customHeight="1" thickBot="1">
      <c r="A141" s="129" t="s">
        <v>136</v>
      </c>
      <c r="B141" s="120" t="s">
        <v>137</v>
      </c>
      <c r="C141" s="219"/>
      <c r="D141" s="30"/>
      <c r="E141" s="228"/>
      <c r="F141" s="105"/>
      <c r="G141" s="51">
        <v>100</v>
      </c>
      <c r="H141" s="96"/>
      <c r="I141" s="97">
        <f t="shared" si="4"/>
        <v>0</v>
      </c>
    </row>
    <row r="142" spans="1:9" ht="25.5" customHeight="1" thickBot="1">
      <c r="A142" s="117" t="s">
        <v>138</v>
      </c>
      <c r="B142" s="120" t="s">
        <v>139</v>
      </c>
      <c r="C142" s="222"/>
      <c r="D142" s="31"/>
      <c r="E142" s="229"/>
      <c r="F142" s="123"/>
      <c r="G142" s="45">
        <v>100</v>
      </c>
      <c r="H142" s="96"/>
      <c r="I142" s="97">
        <f t="shared" si="4"/>
        <v>0</v>
      </c>
    </row>
    <row r="143" spans="1:9" ht="11.25" customHeight="1" thickBot="1">
      <c r="A143" s="129" t="s">
        <v>191</v>
      </c>
      <c r="B143" s="201" t="s">
        <v>192</v>
      </c>
      <c r="C143" s="212"/>
      <c r="D143" s="26"/>
      <c r="E143" s="42"/>
      <c r="F143" s="111"/>
      <c r="G143" s="79"/>
      <c r="H143" s="96"/>
      <c r="I143" s="97">
        <f t="shared" si="4"/>
        <v>0</v>
      </c>
    </row>
    <row r="144" spans="1:9" ht="11.25" customHeight="1" thickBot="1">
      <c r="A144" s="129" t="s">
        <v>193</v>
      </c>
      <c r="B144" s="202" t="s">
        <v>194</v>
      </c>
      <c r="C144" s="212"/>
      <c r="D144" s="26"/>
      <c r="E144" s="42"/>
      <c r="F144" s="111"/>
      <c r="G144" s="53"/>
      <c r="H144" s="96"/>
      <c r="I144" s="97">
        <f t="shared" si="4"/>
        <v>0</v>
      </c>
    </row>
    <row r="145" spans="1:9" ht="11.25" customHeight="1" thickBot="1">
      <c r="A145" s="169" t="s">
        <v>100</v>
      </c>
      <c r="B145" s="203" t="s">
        <v>101</v>
      </c>
      <c r="C145" s="209">
        <v>21823.5052</v>
      </c>
      <c r="D145" s="4">
        <v>25349.67289</v>
      </c>
      <c r="E145" s="226">
        <v>16203.75294</v>
      </c>
      <c r="F145" s="131"/>
      <c r="G145" s="1">
        <v>15483.402</v>
      </c>
      <c r="H145" s="96">
        <f>E145/D145*100</f>
        <v>63.9209547606908</v>
      </c>
      <c r="I145" s="97">
        <f t="shared" si="4"/>
        <v>-9145.919950000001</v>
      </c>
    </row>
    <row r="146" spans="1:9" ht="11.25" customHeight="1" thickBot="1">
      <c r="A146" s="112" t="s">
        <v>90</v>
      </c>
      <c r="B146" s="204" t="s">
        <v>179</v>
      </c>
      <c r="C146" s="223">
        <f>C149+C147+C150</f>
        <v>0</v>
      </c>
      <c r="D146" s="16">
        <f>D149+D147+D150</f>
        <v>0</v>
      </c>
      <c r="E146" s="231">
        <f>E149+E147+E150+E148+E151</f>
        <v>0</v>
      </c>
      <c r="F146" s="155"/>
      <c r="G146" s="43">
        <f>G149+G147+G150+G148+G151</f>
        <v>7081.97703</v>
      </c>
      <c r="H146" s="96"/>
      <c r="I146" s="97">
        <f t="shared" si="4"/>
        <v>0</v>
      </c>
    </row>
    <row r="147" spans="1:9" ht="24" customHeight="1" thickBot="1">
      <c r="A147" s="124" t="s">
        <v>91</v>
      </c>
      <c r="B147" s="194" t="s">
        <v>199</v>
      </c>
      <c r="C147" s="217"/>
      <c r="D147" s="28"/>
      <c r="E147" s="227"/>
      <c r="F147" s="100"/>
      <c r="G147" s="52">
        <v>7065.892</v>
      </c>
      <c r="H147" s="96"/>
      <c r="I147" s="97">
        <f t="shared" si="4"/>
        <v>0</v>
      </c>
    </row>
    <row r="148" spans="1:9" ht="25.5" customHeight="1" thickBot="1">
      <c r="A148" s="124" t="s">
        <v>91</v>
      </c>
      <c r="B148" s="194" t="s">
        <v>187</v>
      </c>
      <c r="C148" s="217"/>
      <c r="D148" s="28"/>
      <c r="E148" s="227"/>
      <c r="F148" s="100"/>
      <c r="G148" s="52"/>
      <c r="H148" s="96"/>
      <c r="I148" s="97">
        <f t="shared" si="4"/>
        <v>0</v>
      </c>
    </row>
    <row r="149" spans="1:9" ht="11.25" customHeight="1" thickBot="1">
      <c r="A149" s="124" t="s">
        <v>91</v>
      </c>
      <c r="B149" s="205" t="s">
        <v>180</v>
      </c>
      <c r="C149" s="211"/>
      <c r="D149" s="25"/>
      <c r="E149" s="227"/>
      <c r="F149" s="107"/>
      <c r="G149" s="52"/>
      <c r="H149" s="96"/>
      <c r="I149" s="97">
        <f t="shared" si="4"/>
        <v>0</v>
      </c>
    </row>
    <row r="150" spans="1:9" ht="11.25" customHeight="1" thickBot="1">
      <c r="A150" s="124" t="s">
        <v>91</v>
      </c>
      <c r="B150" s="120" t="s">
        <v>186</v>
      </c>
      <c r="C150" s="215"/>
      <c r="D150" s="13"/>
      <c r="E150" s="227"/>
      <c r="F150" s="107"/>
      <c r="G150" s="52">
        <v>16.08503</v>
      </c>
      <c r="H150" s="96"/>
      <c r="I150" s="97">
        <f t="shared" si="4"/>
        <v>0</v>
      </c>
    </row>
    <row r="151" spans="1:9" ht="11.25" customHeight="1" thickBot="1">
      <c r="A151" s="124" t="s">
        <v>91</v>
      </c>
      <c r="B151" s="201" t="s">
        <v>209</v>
      </c>
      <c r="C151" s="215"/>
      <c r="D151" s="13"/>
      <c r="E151" s="227"/>
      <c r="F151" s="107"/>
      <c r="G151" s="52"/>
      <c r="H151" s="96"/>
      <c r="I151" s="97">
        <f t="shared" si="4"/>
        <v>0</v>
      </c>
    </row>
    <row r="152" spans="1:9" ht="11.25" customHeight="1" thickBot="1">
      <c r="A152" s="186" t="s">
        <v>120</v>
      </c>
      <c r="B152" s="206" t="s">
        <v>117</v>
      </c>
      <c r="C152" s="224"/>
      <c r="D152" s="32"/>
      <c r="E152" s="232"/>
      <c r="F152" s="107"/>
      <c r="G152" s="59">
        <v>4180.25445</v>
      </c>
      <c r="H152" s="96"/>
      <c r="I152" s="97">
        <f t="shared" si="4"/>
        <v>0</v>
      </c>
    </row>
    <row r="153" spans="1:9" ht="11.25" customHeight="1" thickBot="1">
      <c r="A153" s="186" t="s">
        <v>113</v>
      </c>
      <c r="B153" s="207" t="s">
        <v>70</v>
      </c>
      <c r="C153" s="224"/>
      <c r="D153" s="32"/>
      <c r="E153" s="233"/>
      <c r="F153" s="187"/>
      <c r="G153" s="46"/>
      <c r="H153" s="96"/>
      <c r="I153" s="97">
        <f t="shared" si="4"/>
        <v>0</v>
      </c>
    </row>
    <row r="154" spans="1:9" ht="11.25" customHeight="1" thickBot="1">
      <c r="A154" s="117" t="s">
        <v>140</v>
      </c>
      <c r="B154" s="208" t="s">
        <v>167</v>
      </c>
      <c r="C154" s="216"/>
      <c r="D154" s="9"/>
      <c r="E154" s="228">
        <v>4</v>
      </c>
      <c r="F154" s="105"/>
      <c r="G154" s="51">
        <v>27.3398</v>
      </c>
      <c r="H154" s="96"/>
      <c r="I154" s="97">
        <f t="shared" si="4"/>
        <v>4</v>
      </c>
    </row>
    <row r="155" spans="1:9" ht="11.25" customHeight="1" thickBot="1">
      <c r="A155" s="186" t="s">
        <v>114</v>
      </c>
      <c r="B155" s="207" t="s">
        <v>71</v>
      </c>
      <c r="C155" s="225"/>
      <c r="D155" s="17"/>
      <c r="E155" s="233">
        <v>-2.95564</v>
      </c>
      <c r="F155" s="187"/>
      <c r="G155" s="46">
        <v>-29.1718</v>
      </c>
      <c r="H155" s="96"/>
      <c r="I155" s="97">
        <f t="shared" si="4"/>
        <v>-2.95564</v>
      </c>
    </row>
    <row r="156" spans="1:9" ht="11.25" customHeight="1" thickBot="1">
      <c r="A156" s="169"/>
      <c r="B156" s="245" t="s">
        <v>92</v>
      </c>
      <c r="C156" s="209">
        <f>C8+C83</f>
        <v>374004.7052</v>
      </c>
      <c r="D156" s="4">
        <f>D8+D83</f>
        <v>389571.67289</v>
      </c>
      <c r="E156" s="226">
        <f>E83+E8</f>
        <v>232668.53914</v>
      </c>
      <c r="F156" s="1">
        <f>F83+F8</f>
        <v>0</v>
      </c>
      <c r="G156" s="1">
        <f>G8+G83</f>
        <v>255193.49149</v>
      </c>
      <c r="H156" s="96">
        <f>E156/D156*100</f>
        <v>59.72419334649535</v>
      </c>
      <c r="I156" s="97">
        <f t="shared" si="4"/>
        <v>-156903.13374999998</v>
      </c>
    </row>
    <row r="157" spans="1:9" ht="11.25" customHeight="1">
      <c r="A157" s="38"/>
      <c r="B157" s="47"/>
      <c r="C157" s="47"/>
      <c r="D157" s="33"/>
      <c r="F157" s="83"/>
      <c r="G157" s="83"/>
      <c r="H157" s="188"/>
      <c r="I157" s="189"/>
    </row>
    <row r="158" spans="1:8" ht="11.25" customHeight="1">
      <c r="A158" s="50" t="s">
        <v>200</v>
      </c>
      <c r="B158" s="50"/>
      <c r="C158" s="48"/>
      <c r="D158" s="34"/>
      <c r="E158" s="75"/>
      <c r="F158" s="188"/>
      <c r="G158" s="75"/>
      <c r="H158" s="50"/>
    </row>
    <row r="159" spans="1:8" ht="11.25" customHeight="1">
      <c r="A159" s="50" t="s">
        <v>176</v>
      </c>
      <c r="B159" s="49"/>
      <c r="C159" s="49"/>
      <c r="D159" s="35"/>
      <c r="E159" s="75" t="s">
        <v>201</v>
      </c>
      <c r="F159" s="84"/>
      <c r="G159" s="84"/>
      <c r="H159" s="50"/>
    </row>
    <row r="160" spans="1:8" ht="11.25" customHeight="1">
      <c r="A160" s="50"/>
      <c r="B160" s="49"/>
      <c r="C160" s="49"/>
      <c r="D160" s="35"/>
      <c r="E160" s="75"/>
      <c r="F160" s="84"/>
      <c r="G160" s="84"/>
      <c r="H160" s="50"/>
    </row>
    <row r="161" spans="1:7" ht="11.25" customHeight="1">
      <c r="A161" s="190" t="s">
        <v>177</v>
      </c>
      <c r="B161" s="50"/>
      <c r="C161" s="50"/>
      <c r="D161" s="36"/>
      <c r="E161" s="76"/>
      <c r="F161" s="85"/>
      <c r="G161" s="76"/>
    </row>
    <row r="162" spans="1:7" ht="11.25" customHeight="1">
      <c r="A162" s="190" t="s">
        <v>178</v>
      </c>
      <c r="C162" s="50"/>
      <c r="D162" s="36"/>
      <c r="E162" s="76"/>
      <c r="F162" s="85"/>
      <c r="G162" s="85"/>
    </row>
    <row r="163" spans="1:6" ht="11.25" customHeight="1">
      <c r="A163" s="38"/>
      <c r="F163" s="2"/>
    </row>
    <row r="164" ht="11.25" customHeight="1">
      <c r="A164" s="38"/>
    </row>
    <row r="165" ht="11.25" customHeight="1">
      <c r="A165" s="38"/>
    </row>
    <row r="166" ht="11.25" customHeight="1">
      <c r="A166" s="38"/>
    </row>
    <row r="167" ht="11.25" customHeight="1">
      <c r="A167" s="38"/>
    </row>
    <row r="168" ht="11.25" customHeight="1">
      <c r="A168" s="38"/>
    </row>
    <row r="169" ht="11.25" customHeight="1">
      <c r="A169" s="3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2017-08-08T07:14:42Z</cp:lastPrinted>
  <dcterms:created xsi:type="dcterms:W3CDTF">2005-05-20T13:40:13Z</dcterms:created>
  <dcterms:modified xsi:type="dcterms:W3CDTF">2017-08-08T08:22:40Z</dcterms:modified>
  <cp:category/>
  <cp:version/>
  <cp:contentType/>
  <cp:contentStatus/>
</cp:coreProperties>
</file>