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11340" windowHeight="5490" tabRatio="618" activeTab="0"/>
  </bookViews>
  <sheets>
    <sheet name="1 октября" sheetId="1" r:id="rId1"/>
  </sheets>
  <definedNames/>
  <calcPr fullCalcOnLoad="1"/>
</workbook>
</file>

<file path=xl/sharedStrings.xml><?xml version="1.0" encoding="utf-8"?>
<sst xmlns="http://schemas.openxmlformats.org/spreadsheetml/2006/main" count="326" uniqueCount="279">
  <si>
    <t xml:space="preserve">             по доходам </t>
  </si>
  <si>
    <t xml:space="preserve">           Александровского района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</si>
  <si>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</si>
  <si>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</si>
  <si>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</si>
  <si>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</si>
  <si>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</si>
  <si>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</si>
  <si>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</si>
  <si>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</si>
  <si>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</si>
  <si>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 xml:space="preserve">        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</si>
  <si>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</si>
  <si>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</si>
  <si>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</si>
  <si>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</si>
  <si>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</si>
  <si>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</si>
  <si>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</si>
  <si>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</si>
  <si>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</si>
  <si>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</si>
  <si>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</si>
  <si>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</si>
  <si>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</si>
  <si>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</si>
  <si>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</si>
  <si>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</si>
  <si>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000 1 08 04020 01 1000 110</t>
  </si>
  <si>
    <t>000 1 11 00000 00 0000 000</t>
  </si>
  <si>
    <t xml:space="preserve">в т.ч. арендная плата и поступления от продажи права на 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</si>
  <si>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</si>
  <si>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</si>
  <si>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</si>
  <si>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</si>
  <si>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</si>
  <si>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</si>
  <si>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</si>
  <si>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000 1 12 00000 00 0000 000</t>
  </si>
  <si>
    <t>Платежи при пользовании природными ресурсами</t>
  </si>
  <si>
    <t>Доходы от продажи земельных участков</t>
  </si>
  <si>
    <t>000 1 16 00000 00 0000 000</t>
  </si>
  <si>
    <t>Штрафы, санкции,возмещение ущерба</t>
  </si>
  <si>
    <t>000 1 16 03030 01 0000 140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</si>
  <si>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</si>
  <si>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</si>
  <si>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</si>
  <si>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контрольно-кассовой техники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</si>
  <si>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</si>
  <si>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</si>
  <si>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</si>
  <si>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</si>
  <si>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000 1 16 27000 01 0000 140</t>
  </si>
  <si>
    <t>Денежные взыскания (штрафы) за нар-е законод-ва о пожар. без-ти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</si>
  <si>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</si>
  <si>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</si>
  <si>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</si>
  <si>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</si>
  <si>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</si>
  <si>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</si>
  <si>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</si>
  <si>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</si>
  <si>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</si>
  <si>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</si>
  <si>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</si>
  <si>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</si>
  <si>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</si>
  <si>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</si>
  <si>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</si>
  <si>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</si>
  <si>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</si>
  <si>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</si>
  <si>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</si>
  <si>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</si>
  <si>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</si>
  <si>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</si>
  <si>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</si>
  <si>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</si>
  <si>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</si>
  <si>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</si>
  <si>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Субсидии молодым семьям</t>
  </si>
  <si>
    <t>Адресные инвестиции</t>
  </si>
  <si>
    <t>000 2 02 02999 05 0000 151</t>
  </si>
  <si>
    <t>Прочие субсидии</t>
  </si>
  <si>
    <t>Субсид.на проведение текущего ремонта дорожной сети</t>
  </si>
  <si>
    <t>Пригородные перевозки</t>
  </si>
  <si>
    <t>000 2 02 03000 00 0000 151</t>
  </si>
  <si>
    <t>Субвенции бюджетам суб.РФ и мун. образований</t>
  </si>
  <si>
    <t>000 2 02 03003 05 0000 151</t>
  </si>
  <si>
    <t>000 2 02 03015 05 0000 151</t>
  </si>
  <si>
    <t>000 2 02 03024 05 0000 151</t>
  </si>
  <si>
    <t>Субвенции на осущ. переданных полномочий</t>
  </si>
  <si>
    <t xml:space="preserve">Созд.и орг. комиссии по делам несовершеннолетних </t>
  </si>
  <si>
    <t>Субвенц. на орг. вып по соц. найму</t>
  </si>
  <si>
    <t>000 2 02 03029 05 0000 151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</si>
  <si>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</si>
  <si>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</si>
  <si>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</si>
  <si>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</si>
  <si>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</si>
  <si>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000 2 02 04012 05 0000 151</t>
  </si>
  <si>
    <t>000 2 02 04999 00 0000 151</t>
  </si>
  <si>
    <t>000 2 02 04999 05 0000 151</t>
  </si>
  <si>
    <t xml:space="preserve">     Всего доходов</t>
  </si>
  <si>
    <t>000 1 05 01000 00 0000 110</t>
  </si>
  <si>
    <t>000 1 05 01010 01 0000 110</t>
  </si>
  <si>
    <t>000 1 05 01020 01 0000 110</t>
  </si>
  <si>
    <t>план</t>
  </si>
  <si>
    <t>Откл. от год. плана</t>
  </si>
  <si>
    <t>Доходы от использования имущества, находящегося в госу-</t>
  </si>
  <si>
    <t>дарственной и муниципальной собственности</t>
  </si>
  <si>
    <t>000 2 02 02077 05 0000 151</t>
  </si>
  <si>
    <t>000 2 02 04014 05 0000 151</t>
  </si>
  <si>
    <t>Межбюджетные трансферты,передаваемые бюджетам поселений</t>
  </si>
  <si>
    <t>Налог,взимаемый в связи с применением упрощенной системой налогообложения</t>
  </si>
  <si>
    <t>Налог,взимаемый с плательщиков, выбравших в качестве объекта налогообложения доходы</t>
  </si>
  <si>
    <t>Налог,взимаемый с плательщиков, выбравших в качестве объекта налогообложения доходы, уменьшенные на величину расходов</t>
  </si>
  <si>
    <t>Иные межбюджетные трансферты</t>
  </si>
  <si>
    <t>Субвенции бюджетам муниципальных образований на финансовое обеспечение оздоровления и отдыха детей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</si>
  <si>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</si>
  <si>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000 2 02 03020 05 0000 151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</si>
  <si>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</si>
  <si>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</si>
  <si>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</si>
  <si>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Субвенции на регулирование тарифов</t>
  </si>
  <si>
    <t>000 1 16 25010 01 0000 140</t>
  </si>
  <si>
    <t xml:space="preserve">Денежные взыскания (штрафы) за нарушение земельного законод-ва </t>
  </si>
  <si>
    <t xml:space="preserve">Денежные взыскания (штрафы) за нарушение законодательства о недрах </t>
  </si>
  <si>
    <t>000 2 18 00000 00 0000 000</t>
  </si>
  <si>
    <t>000 2 19 00000 00 0000 000</t>
  </si>
  <si>
    <t>000 2 02 00000 00 0000 000</t>
  </si>
  <si>
    <t>Безвозмездные перечисления от других бюджетов</t>
  </si>
  <si>
    <t>Прочие безвозмездные поступления в бюджеты муниц.районов</t>
  </si>
  <si>
    <t>Субсидии на ремонт многоквартирных домов</t>
  </si>
  <si>
    <t>первонач.</t>
  </si>
  <si>
    <t xml:space="preserve">000 2 02 02088 05 0000 151   </t>
  </si>
  <si>
    <t>000 1 16 33050 05 0000 140</t>
  </si>
  <si>
    <t>000 2 07 05000 05 0000 000</t>
  </si>
  <si>
    <t>000  1  01  02010  01  0000  110</t>
  </si>
  <si>
    <t>000  1  01  02020  01  0000  110</t>
  </si>
  <si>
    <t>000  1  01  02030  01  0000  110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</si>
  <si>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</si>
  <si>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000 1 11 05013 10 0000 120</t>
  </si>
  <si>
    <t>000 1 14 06013 10 0000 430</t>
  </si>
  <si>
    <t>000 1 16 03010 01 0000 140</t>
  </si>
  <si>
    <t>Субвенции на формирование торгового реестра</t>
  </si>
  <si>
    <t>000 1 16 35030 05 0000 140</t>
  </si>
  <si>
    <t>000 1 05 04000 02 0000 110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</si>
  <si>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</si>
  <si>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</si>
  <si>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Суммы по искам о возмещении вреда, причиненного окружающей среде, подлежащие зачислению в бюджеты муниципальных районов</t>
  </si>
  <si>
    <t>Платежи за негативное воздействие на окружающую среду</t>
  </si>
  <si>
    <t>000 1 08 07150 01 1000 110</t>
  </si>
  <si>
    <t>000 2 02 03119 05 0000 151</t>
  </si>
  <si>
    <t>000 2 02 04052 05 0000 151</t>
  </si>
  <si>
    <t>МТ на госуд.поддержку мун-х учреждений культуры,нах-ся на территориях сельских поселений</t>
  </si>
  <si>
    <t>000 2 02 04053 05 0000 151</t>
  </si>
  <si>
    <t>МТ на госуд.поддержку лучших работников мун-х учреждений культуры,нах-ся на территории сельских поселений</t>
  </si>
  <si>
    <t>012 218 05030 05 0000 180</t>
  </si>
  <si>
    <t>НАЛОГИ НА ТОВАРЫ (РАБОТЫ,УСЛУГИ) РЕАЛИЗУЕМЫЕ НА ТЕРРИТОРИИ РФ</t>
  </si>
  <si>
    <t>Доходы от уплаты акцизов на дизельное топливо</t>
  </si>
  <si>
    <t>Акцизы по подакцизным товарам производимые на территории РФ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</si>
  <si>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</si>
  <si>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</si>
  <si>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</si>
  <si>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000 1   03  02000  01 0000   110</t>
  </si>
  <si>
    <t>000 1   03  02230  01 0000   110</t>
  </si>
  <si>
    <t>000 1   03  02240  01 0000   110</t>
  </si>
  <si>
    <t>000 1   03  02250  01 0000   110</t>
  </si>
  <si>
    <t>000 1   03  02260  01 0000   110</t>
  </si>
  <si>
    <t>000 2 02 02216 05 0000 151</t>
  </si>
  <si>
    <t xml:space="preserve">Субвенции на госстандарт по дошкольному образованию </t>
  </si>
  <si>
    <t>Прочие денежные взыскания за правонарушения в области дорожного движения</t>
  </si>
  <si>
    <t>000 1 16 30030 05 0000 140</t>
  </si>
  <si>
    <t>Ден. взыскания (штрафы) за нарушение зак-ва РФ об адм-х правонарушениях,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</si>
  <si>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</si>
  <si>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</si>
  <si>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</si>
  <si>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</si>
  <si>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Субв.по ведению списка подлежащих обеспеч.жилыми помещ.детей-сирот и детей,оставшихся без попечения родителей</t>
  </si>
  <si>
    <t>МТ для компенсации доп.расходов,возникших в результате решений принятых органами власти другого уровня</t>
  </si>
  <si>
    <t>000 1 16 43000 10 0000 140</t>
  </si>
  <si>
    <t>Государственная пошлина по делам рассм. в судах общей юрисдикции</t>
  </si>
  <si>
    <t>Государственная пошлина за совершение нотариальных действий</t>
  </si>
  <si>
    <t>Государственная пошлина за установку рекламной конструкции</t>
  </si>
  <si>
    <t>Субсидии на возмещение расходов ЖКУ пед. работникам в сельской местности</t>
  </si>
  <si>
    <t>Субсидия на реал.мер. ОЦП "Развитие торговли в Орен. Обл." на 2014-2016 гг.</t>
  </si>
  <si>
    <t>Налог, взимаемый в связи с применением патентной системы налогообложения</t>
  </si>
  <si>
    <t>заключение договоров аренды за земли до разграничения собственности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</si>
  <si>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</si>
  <si>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1 1 11 05020 00 0000 120</t>
  </si>
  <si>
    <t>1 1 11 05025 05 0000 120</t>
  </si>
  <si>
    <t>1 1 12 01010 01 0000 120</t>
  </si>
  <si>
    <t>Денежные взыскания за нарушение законодательства о налогах и сборах</t>
  </si>
  <si>
    <t>Денежные взыскания за нарушение законодательства о применении</t>
  </si>
  <si>
    <t>в области государственного регулирования производства алкогольной продукции</t>
  </si>
  <si>
    <t>Доходы бюджетов мун.районов от возврата субсидий и субвенций прошлых лет</t>
  </si>
  <si>
    <t>Субвенции для организации опеки и попечительства над несовершеннолетними</t>
  </si>
  <si>
    <t xml:space="preserve">Субвенции на госстандарт по общему образованию </t>
  </si>
  <si>
    <t>Субвенции на сельскохозяйственное производство</t>
  </si>
  <si>
    <t>Единый сельскохозяйственный налог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</si>
  <si>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</si>
  <si>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</si>
  <si>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</si>
  <si>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</si>
  <si>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</si>
  <si>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Исполнитель:  З.Р.Агишева</t>
  </si>
  <si>
    <t>(2-17-99)</t>
  </si>
  <si>
    <t>000 103  00000  00 0000 110</t>
  </si>
  <si>
    <t>Прочие межбюджетные трансферты</t>
  </si>
  <si>
    <t>На проведение кап.ремонта зданий учреждений культуры</t>
  </si>
  <si>
    <t>Субсидии на кап.ремонт обьектов ком. инфрастрктуры в рамках подпрогр."Модерниз.объектов ком.инфр. На 2014-2020гг"</t>
  </si>
  <si>
    <t xml:space="preserve">Средства резервного фонда </t>
  </si>
  <si>
    <t>1 1 12 01030 01 0000 120</t>
  </si>
  <si>
    <t>Плата за выбросы загрязняющих веществ в водные объекты</t>
  </si>
  <si>
    <t>Социально-значимые мероприятия</t>
  </si>
  <si>
    <t>012 1 17 02020 05 0000 180</t>
  </si>
  <si>
    <t>МТ На уплату процентов по кредиту на газификацию</t>
  </si>
  <si>
    <t>МТ Содействие в создании условий для обеспеченияобразовательного процесса в мун.общеобраз.организациях</t>
  </si>
  <si>
    <t>октябрь</t>
  </si>
  <si>
    <t>Денежные взыскания за нарушение бюджетного законодательства</t>
  </si>
  <si>
    <t>000 2 02 04041 05 0000 151</t>
  </si>
  <si>
    <t>МТ на подключение общедоступных библиотек к сети интернет</t>
  </si>
  <si>
    <t>000 2 02 04061 05 0000 151</t>
  </si>
  <si>
    <t>МТ на завершение работ по созданию МФЦ</t>
  </si>
  <si>
    <t>000 2 02 04070 05 0000 151</t>
  </si>
  <si>
    <t>МТ на гос.поддержку(грант) комплексного развития учреждений культуры</t>
  </si>
  <si>
    <t>000 1 14 02053 05 0000 410</t>
  </si>
  <si>
    <t>Субсидии на проведение противопожарных мероприятий в зданиях мун.образ-х организаций</t>
  </si>
  <si>
    <t>Субсидии на совершенствование организации питания учащихся в общеобразовательных организациях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</si>
  <si>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</si>
  <si>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Единая субвенция по содержанию детей в замещающих семьях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</si>
  <si>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</si>
  <si>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000 2 02 03104 05 0000 151</t>
  </si>
  <si>
    <t>Субвенции бюджетам муниципальных районов на возмещение части затрат по наращиванию маточного поголовья овец и коз</t>
  </si>
  <si>
    <t>Начальник финансового отдела</t>
  </si>
  <si>
    <t>Н.А.Данилова</t>
  </si>
  <si>
    <t>Субсидии на проведение пртивоаварийных мероприятий в зданиях мун.образ-х организаций</t>
  </si>
  <si>
    <t>Выплата компенсации части родительской платы</t>
  </si>
  <si>
    <t>000 2 02 04025 05 0000 151</t>
  </si>
  <si>
    <t>МТ на комплектование книжных фондов библиотек</t>
  </si>
  <si>
    <t xml:space="preserve">000 2 02 02204 05 0000 151   </t>
  </si>
  <si>
    <t>Субсидии на модернизацию региональных систем дошкольного образования</t>
  </si>
  <si>
    <t>ОЦП "Безопасность образовательных учреждений"</t>
  </si>
  <si>
    <t>Субсидии на проведение меропр.по формир.сети общеобр.орг-й,в которых созданы условия для инклюзивного образования детей-инвалидов</t>
  </si>
  <si>
    <t>Субс.на соф.расх.по подгот.документов для внесения в гос.кадастр недвижимости</t>
  </si>
  <si>
    <t>000 1 16 180005 00 0000 140</t>
  </si>
  <si>
    <t>000 1 09 00000 00 1000 110</t>
  </si>
  <si>
    <t>Задолженность и перерасчеты по отмененным налогам и сборам</t>
  </si>
  <si>
    <t>МТ на повышение эффективности расходов</t>
  </si>
  <si>
    <t>000 2 02 02051 05 0000 151</t>
  </si>
  <si>
    <t>000 2 02 02008 05 0000 151</t>
  </si>
  <si>
    <t>"Культура России"</t>
  </si>
  <si>
    <t>Субс.на поддержку учр.культуры</t>
  </si>
  <si>
    <t>Единая субвенция на осуществление отдельных гос.полномочий</t>
  </si>
  <si>
    <r>
      <rPr>
        <sz val="9"/>
        <rFont val="Times New Roman"/>
        <family val="1"/>
      </rPr>
      <t xml:space="preserve">   СПРАВКА ОБ ИСПОЛНЕНИИ</t>
    </r>
    <r>
      <rPr>
        <b/>
        <sz val="9"/>
        <rFont val="Times New Roman"/>
        <family val="1"/>
      </rPr>
      <t xml:space="preserve"> РАЙОННОГО </t>
    </r>
    <r>
      <rPr>
        <sz val="9"/>
        <rFont val="Times New Roman"/>
        <family val="1"/>
      </rPr>
      <t>БЮДЖЕТА</t>
    </r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</si>
  <si>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</si>
  <si>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</si>
  <si>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</si>
  <si>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</rPr>
      <t>Ф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</si>
  <si>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</rPr>
      <t>Ф</t>
    </r>
  </si>
  <si>
    <t>уточненный</t>
  </si>
  <si>
    <t>000 2 02 03007 05 0000 151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</si>
  <si>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</si>
  <si>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000 2 02 03103 05 0000 151</t>
  </si>
  <si>
    <t>Субвенции бюджетам муниципальных районов на 1 килограмм реализованного и (или) отгруженного на собственную переработку молока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</si>
  <si>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</si>
  <si>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</si>
  <si>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000 2 02 03121 05 0000 151</t>
  </si>
  <si>
    <t>Субвенции на проведение Всероссийской сельскохозяйственной переписи в 2016 году</t>
  </si>
  <si>
    <t xml:space="preserve">000 2 02 02215 05 0000 151   </t>
  </si>
  <si>
    <t>Субс.на создание в общеобраз.орг.,условий для занятия физ.культурой</t>
  </si>
  <si>
    <t>000 1 11 09045 05 0000 120</t>
  </si>
  <si>
    <t>000 1 11 09040 05 0000 120</t>
  </si>
  <si>
    <t>Прочие поступления от использования имущества</t>
  </si>
  <si>
    <t>000 2 02 03111 05 0000 151</t>
  </si>
  <si>
    <r>
      <t xml:space="preserve">Субвенции на развитие мясного скотоводства </t>
    </r>
    <r>
      <rPr>
        <b/>
        <i/>
        <sz val="9"/>
        <rFont val="Times New Roman"/>
        <family val="1"/>
      </rPr>
      <t>Ф</t>
    </r>
  </si>
  <si>
    <t>на 1 октября</t>
  </si>
  <si>
    <t xml:space="preserve">          на 1 октября 2016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</si>
</sst>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#,##0.0000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_р_._-;\-* #,##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b/>
      <i/>
      <sz val="7.5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imes New Roman"/>
      <family val="1"/>
    </font>
    <font>
      <i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170" fontId="8" fillId="0" borderId="10" xfId="0" applyNumberFormat="1" applyFont="1" applyBorder="1" applyAlignment="1">
      <alignment/>
    </xf>
    <xf numFmtId="170" fontId="8" fillId="0" borderId="11" xfId="0" applyNumberFormat="1" applyFont="1" applyBorder="1" applyAlignment="1">
      <alignment/>
    </xf>
    <xf numFmtId="170" fontId="7" fillId="0" borderId="12" xfId="0" applyNumberFormat="1" applyFont="1" applyBorder="1" applyAlignment="1">
      <alignment/>
    </xf>
    <xf numFmtId="170" fontId="7" fillId="0" borderId="11" xfId="0" applyNumberFormat="1" applyFont="1" applyBorder="1" applyAlignment="1">
      <alignment/>
    </xf>
    <xf numFmtId="170" fontId="7" fillId="0" borderId="10" xfId="0" applyNumberFormat="1" applyFont="1" applyBorder="1" applyAlignment="1">
      <alignment/>
    </xf>
    <xf numFmtId="170" fontId="8" fillId="0" borderId="13" xfId="0" applyNumberFormat="1" applyFont="1" applyBorder="1" applyAlignment="1">
      <alignment/>
    </xf>
    <xf numFmtId="170" fontId="7" fillId="0" borderId="14" xfId="0" applyNumberFormat="1" applyFont="1" applyBorder="1" applyAlignment="1">
      <alignment/>
    </xf>
    <xf numFmtId="170" fontId="7" fillId="0" borderId="15" xfId="0" applyNumberFormat="1" applyFont="1" applyBorder="1" applyAlignment="1">
      <alignment/>
    </xf>
    <xf numFmtId="170" fontId="9" fillId="0" borderId="13" xfId="0" applyNumberFormat="1" applyFont="1" applyBorder="1" applyAlignment="1">
      <alignment/>
    </xf>
    <xf numFmtId="170" fontId="7" fillId="0" borderId="16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170" fontId="7" fillId="0" borderId="17" xfId="0" applyNumberFormat="1" applyFont="1" applyBorder="1" applyAlignment="1">
      <alignment/>
    </xf>
    <xf numFmtId="170" fontId="5" fillId="33" borderId="0" xfId="0" applyNumberFormat="1" applyFont="1" applyFill="1" applyBorder="1" applyAlignment="1">
      <alignment/>
    </xf>
    <xf numFmtId="170" fontId="5" fillId="33" borderId="0" xfId="0" applyNumberFormat="1" applyFont="1" applyFill="1" applyAlignment="1">
      <alignment/>
    </xf>
    <xf numFmtId="165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70" fontId="4" fillId="0" borderId="11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0" fontId="4" fillId="0" borderId="12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170" fontId="6" fillId="0" borderId="13" xfId="0" applyNumberFormat="1" applyFont="1" applyBorder="1" applyAlignment="1">
      <alignment/>
    </xf>
    <xf numFmtId="170" fontId="4" fillId="0" borderId="15" xfId="0" applyNumberFormat="1" applyFont="1" applyBorder="1" applyAlignment="1">
      <alignment/>
    </xf>
    <xf numFmtId="170" fontId="5" fillId="0" borderId="13" xfId="0" applyNumberFormat="1" applyFont="1" applyBorder="1" applyAlignment="1">
      <alignment/>
    </xf>
    <xf numFmtId="170" fontId="5" fillId="0" borderId="11" xfId="0" applyNumberFormat="1" applyFont="1" applyBorder="1" applyAlignment="1">
      <alignment/>
    </xf>
    <xf numFmtId="170" fontId="4" fillId="33" borderId="11" xfId="0" applyNumberFormat="1" applyFont="1" applyFill="1" applyBorder="1" applyAlignment="1">
      <alignment/>
    </xf>
    <xf numFmtId="170" fontId="4" fillId="33" borderId="10" xfId="0" applyNumberFormat="1" applyFont="1" applyFill="1" applyBorder="1" applyAlignment="1">
      <alignment/>
    </xf>
    <xf numFmtId="170" fontId="4" fillId="33" borderId="12" xfId="0" applyNumberFormat="1" applyFont="1" applyFill="1" applyBorder="1" applyAlignment="1">
      <alignment/>
    </xf>
    <xf numFmtId="170" fontId="4" fillId="33" borderId="14" xfId="0" applyNumberFormat="1" applyFont="1" applyFill="1" applyBorder="1" applyAlignment="1">
      <alignment/>
    </xf>
    <xf numFmtId="170" fontId="6" fillId="33" borderId="13" xfId="0" applyNumberFormat="1" applyFont="1" applyFill="1" applyBorder="1" applyAlignment="1">
      <alignment/>
    </xf>
    <xf numFmtId="170" fontId="4" fillId="33" borderId="15" xfId="0" applyNumberFormat="1" applyFont="1" applyFill="1" applyBorder="1" applyAlignment="1">
      <alignment/>
    </xf>
    <xf numFmtId="170" fontId="4" fillId="33" borderId="16" xfId="0" applyNumberFormat="1" applyFont="1" applyFill="1" applyBorder="1" applyAlignment="1">
      <alignment/>
    </xf>
    <xf numFmtId="170" fontId="5" fillId="33" borderId="13" xfId="0" applyNumberFormat="1" applyFont="1" applyFill="1" applyBorder="1" applyAlignment="1">
      <alignment/>
    </xf>
    <xf numFmtId="170" fontId="5" fillId="33" borderId="11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170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Alignment="1">
      <alignment/>
    </xf>
    <xf numFmtId="170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170" fontId="5" fillId="33" borderId="19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70" fontId="5" fillId="33" borderId="12" xfId="0" applyNumberFormat="1" applyFont="1" applyFill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12" xfId="0" applyFont="1" applyBorder="1" applyAlignment="1">
      <alignment/>
    </xf>
    <xf numFmtId="1" fontId="5" fillId="33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 horizontal="center"/>
    </xf>
    <xf numFmtId="164" fontId="5" fillId="0" borderId="23" xfId="0" applyNumberFormat="1" applyFont="1" applyBorder="1" applyAlignment="1">
      <alignment/>
    </xf>
    <xf numFmtId="170" fontId="5" fillId="0" borderId="24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10" xfId="0" applyFont="1" applyBorder="1" applyAlignment="1">
      <alignment horizontal="center"/>
    </xf>
    <xf numFmtId="170" fontId="5" fillId="33" borderId="10" xfId="0" applyNumberFormat="1" applyFont="1" applyFill="1" applyBorder="1" applyAlignment="1">
      <alignment/>
    </xf>
    <xf numFmtId="170" fontId="5" fillId="0" borderId="10" xfId="0" applyNumberFormat="1" applyFont="1" applyBorder="1" applyAlignment="1">
      <alignment/>
    </xf>
    <xf numFmtId="164" fontId="5" fillId="0" borderId="26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10" fillId="0" borderId="12" xfId="0" applyFont="1" applyBorder="1" applyAlignment="1">
      <alignment/>
    </xf>
    <xf numFmtId="49" fontId="4" fillId="0" borderId="25" xfId="53" applyNumberFormat="1" applyFont="1" applyBorder="1" applyAlignment="1">
      <alignment/>
      <protection/>
    </xf>
    <xf numFmtId="0" fontId="10" fillId="0" borderId="11" xfId="53" applyFont="1" applyBorder="1" applyAlignment="1">
      <alignment horizontal="distributed" wrapText="1"/>
      <protection/>
    </xf>
    <xf numFmtId="164" fontId="4" fillId="0" borderId="27" xfId="0" applyNumberFormat="1" applyFont="1" applyBorder="1" applyAlignment="1">
      <alignment/>
    </xf>
    <xf numFmtId="0" fontId="46" fillId="0" borderId="12" xfId="0" applyFont="1" applyBorder="1" applyAlignment="1">
      <alignment horizontal="distributed" vertical="distributed" wrapText="1"/>
    </xf>
    <xf numFmtId="164" fontId="4" fillId="0" borderId="26" xfId="0" applyNumberFormat="1" applyFont="1" applyBorder="1" applyAlignment="1">
      <alignment/>
    </xf>
    <xf numFmtId="0" fontId="10" fillId="0" borderId="11" xfId="53" applyFont="1" applyBorder="1" applyAlignment="1">
      <alignment horizontal="distributed" vertical="distributed" wrapText="1"/>
      <protection/>
    </xf>
    <xf numFmtId="49" fontId="5" fillId="0" borderId="28" xfId="53" applyNumberFormat="1" applyFont="1" applyBorder="1" applyAlignment="1">
      <alignment/>
      <protection/>
    </xf>
    <xf numFmtId="0" fontId="5" fillId="0" borderId="13" xfId="53" applyFont="1" applyBorder="1" applyAlignment="1">
      <alignment horizontal="center" vertical="distributed" wrapText="1"/>
      <protection/>
    </xf>
    <xf numFmtId="49" fontId="4" fillId="0" borderId="22" xfId="53" applyNumberFormat="1" applyFont="1" applyBorder="1" applyAlignment="1">
      <alignment/>
      <protection/>
    </xf>
    <xf numFmtId="0" fontId="10" fillId="0" borderId="12" xfId="0" applyFont="1" applyBorder="1" applyAlignment="1">
      <alignment horizontal="left"/>
    </xf>
    <xf numFmtId="0" fontId="10" fillId="0" borderId="11" xfId="53" applyFont="1" applyBorder="1" applyAlignment="1">
      <alignment horizontal="left" vertical="distributed" wrapText="1"/>
      <protection/>
    </xf>
    <xf numFmtId="49" fontId="4" fillId="0" borderId="21" xfId="53" applyNumberFormat="1" applyFont="1" applyBorder="1" applyAlignment="1">
      <alignment/>
      <protection/>
    </xf>
    <xf numFmtId="0" fontId="10" fillId="0" borderId="14" xfId="53" applyFont="1" applyBorder="1" applyAlignment="1">
      <alignment horizontal="left" vertical="distributed" wrapText="1"/>
      <protection/>
    </xf>
    <xf numFmtId="164" fontId="4" fillId="0" borderId="0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6" fillId="0" borderId="0" xfId="0" applyFont="1" applyAlignment="1">
      <alignment/>
    </xf>
    <xf numFmtId="0" fontId="10" fillId="0" borderId="10" xfId="0" applyFont="1" applyBorder="1" applyAlignment="1">
      <alignment wrapText="1"/>
    </xf>
    <xf numFmtId="0" fontId="4" fillId="0" borderId="18" xfId="0" applyFont="1" applyBorder="1" applyAlignment="1">
      <alignment/>
    </xf>
    <xf numFmtId="0" fontId="10" fillId="0" borderId="11" xfId="0" applyFont="1" applyBorder="1" applyAlignment="1">
      <alignment wrapText="1"/>
    </xf>
    <xf numFmtId="170" fontId="4" fillId="0" borderId="11" xfId="0" applyNumberFormat="1" applyFont="1" applyBorder="1" applyAlignment="1">
      <alignment wrapText="1"/>
    </xf>
    <xf numFmtId="164" fontId="6" fillId="0" borderId="27" xfId="0" applyNumberFormat="1" applyFont="1" applyBorder="1" applyAlignment="1">
      <alignment/>
    </xf>
    <xf numFmtId="170" fontId="4" fillId="0" borderId="12" xfId="0" applyNumberFormat="1" applyFont="1" applyBorder="1" applyAlignment="1">
      <alignment wrapText="1"/>
    </xf>
    <xf numFmtId="0" fontId="10" fillId="0" borderId="14" xfId="0" applyFont="1" applyBorder="1" applyAlignment="1">
      <alignment/>
    </xf>
    <xf numFmtId="164" fontId="4" fillId="0" borderId="20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10" fillId="0" borderId="10" xfId="0" applyFont="1" applyBorder="1" applyAlignment="1">
      <alignment/>
    </xf>
    <xf numFmtId="0" fontId="4" fillId="0" borderId="28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1" xfId="0" applyFont="1" applyBorder="1" applyAlignment="1">
      <alignment/>
    </xf>
    <xf numFmtId="0" fontId="4" fillId="0" borderId="25" xfId="0" applyFont="1" applyBorder="1" applyAlignment="1">
      <alignment/>
    </xf>
    <xf numFmtId="0" fontId="6" fillId="0" borderId="29" xfId="0" applyFont="1" applyBorder="1" applyAlignment="1">
      <alignment/>
    </xf>
    <xf numFmtId="164" fontId="5" fillId="0" borderId="30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1" xfId="0" applyFont="1" applyBorder="1" applyAlignment="1">
      <alignment horizontal="center"/>
    </xf>
    <xf numFmtId="170" fontId="4" fillId="33" borderId="19" xfId="0" applyNumberFormat="1" applyFont="1" applyFill="1" applyBorder="1" applyAlignment="1">
      <alignment/>
    </xf>
    <xf numFmtId="170" fontId="5" fillId="0" borderId="19" xfId="0" applyNumberFormat="1" applyFont="1" applyBorder="1" applyAlignment="1">
      <alignment/>
    </xf>
    <xf numFmtId="164" fontId="4" fillId="0" borderId="32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6" fillId="0" borderId="33" xfId="0" applyFont="1" applyBorder="1" applyAlignment="1">
      <alignment horizontal="center"/>
    </xf>
    <xf numFmtId="170" fontId="5" fillId="33" borderId="17" xfId="0" applyNumberFormat="1" applyFont="1" applyFill="1" applyBorder="1" applyAlignment="1">
      <alignment/>
    </xf>
    <xf numFmtId="170" fontId="5" fillId="0" borderId="17" xfId="0" applyNumberFormat="1" applyFont="1" applyBorder="1" applyAlignment="1">
      <alignment/>
    </xf>
    <xf numFmtId="0" fontId="6" fillId="0" borderId="34" xfId="0" applyFont="1" applyBorder="1" applyAlignment="1">
      <alignment/>
    </xf>
    <xf numFmtId="170" fontId="4" fillId="0" borderId="19" xfId="0" applyNumberFormat="1" applyFont="1" applyBorder="1" applyAlignment="1">
      <alignment/>
    </xf>
    <xf numFmtId="0" fontId="10" fillId="0" borderId="26" xfId="0" applyFont="1" applyBorder="1" applyAlignment="1">
      <alignment/>
    </xf>
    <xf numFmtId="0" fontId="4" fillId="0" borderId="14" xfId="0" applyFont="1" applyBorder="1" applyAlignment="1">
      <alignment/>
    </xf>
    <xf numFmtId="0" fontId="10" fillId="0" borderId="0" xfId="0" applyFont="1" applyBorder="1" applyAlignment="1">
      <alignment wrapText="1"/>
    </xf>
    <xf numFmtId="0" fontId="4" fillId="0" borderId="11" xfId="0" applyFont="1" applyBorder="1" applyAlignment="1">
      <alignment/>
    </xf>
    <xf numFmtId="0" fontId="10" fillId="0" borderId="27" xfId="0" applyFont="1" applyBorder="1" applyAlignment="1">
      <alignment wrapText="1"/>
    </xf>
    <xf numFmtId="164" fontId="4" fillId="0" borderId="35" xfId="0" applyNumberFormat="1" applyFont="1" applyBorder="1" applyAlignment="1">
      <alignment/>
    </xf>
    <xf numFmtId="170" fontId="6" fillId="33" borderId="12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170" fontId="10" fillId="33" borderId="12" xfId="0" applyNumberFormat="1" applyFont="1" applyFill="1" applyBorder="1" applyAlignment="1">
      <alignment/>
    </xf>
    <xf numFmtId="164" fontId="1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4" fillId="0" borderId="26" xfId="0" applyFont="1" applyBorder="1" applyAlignment="1">
      <alignment/>
    </xf>
    <xf numFmtId="0" fontId="10" fillId="0" borderId="20" xfId="0" applyFont="1" applyBorder="1" applyAlignment="1">
      <alignment/>
    </xf>
    <xf numFmtId="170" fontId="10" fillId="33" borderId="14" xfId="0" applyNumberFormat="1" applyFont="1" applyFill="1" applyBorder="1" applyAlignment="1">
      <alignment/>
    </xf>
    <xf numFmtId="164" fontId="6" fillId="0" borderId="30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164" fontId="10" fillId="0" borderId="27" xfId="0" applyNumberFormat="1" applyFont="1" applyBorder="1" applyAlignment="1">
      <alignment/>
    </xf>
    <xf numFmtId="164" fontId="10" fillId="0" borderId="20" xfId="0" applyNumberFormat="1" applyFont="1" applyBorder="1" applyAlignment="1">
      <alignment/>
    </xf>
    <xf numFmtId="0" fontId="4" fillId="0" borderId="14" xfId="0" applyFont="1" applyBorder="1" applyAlignment="1">
      <alignment wrapText="1"/>
    </xf>
    <xf numFmtId="0" fontId="6" fillId="0" borderId="28" xfId="0" applyFont="1" applyBorder="1" applyAlignment="1">
      <alignment vertical="top"/>
    </xf>
    <xf numFmtId="0" fontId="6" fillId="0" borderId="13" xfId="0" applyFont="1" applyBorder="1" applyAlignment="1">
      <alignment horizontal="center" wrapText="1"/>
    </xf>
    <xf numFmtId="170" fontId="6" fillId="0" borderId="13" xfId="0" applyNumberFormat="1" applyFont="1" applyBorder="1" applyAlignment="1">
      <alignment wrapText="1"/>
    </xf>
    <xf numFmtId="164" fontId="10" fillId="0" borderId="30" xfId="0" applyNumberFormat="1" applyFont="1" applyBorder="1" applyAlignment="1">
      <alignment/>
    </xf>
    <xf numFmtId="170" fontId="6" fillId="33" borderId="14" xfId="0" applyNumberFormat="1" applyFont="1" applyFill="1" applyBorder="1" applyAlignment="1">
      <alignment/>
    </xf>
    <xf numFmtId="1" fontId="6" fillId="0" borderId="20" xfId="0" applyNumberFormat="1" applyFont="1" applyBorder="1" applyAlignment="1">
      <alignment/>
    </xf>
    <xf numFmtId="0" fontId="10" fillId="0" borderId="12" xfId="0" applyFont="1" applyBorder="1" applyAlignment="1">
      <alignment wrapText="1"/>
    </xf>
    <xf numFmtId="0" fontId="10" fillId="0" borderId="11" xfId="0" applyFont="1" applyBorder="1" applyAlignment="1">
      <alignment vertical="distributed" wrapText="1"/>
    </xf>
    <xf numFmtId="0" fontId="47" fillId="0" borderId="11" xfId="0" applyFont="1" applyBorder="1" applyAlignment="1">
      <alignment vertical="distributed" wrapText="1"/>
    </xf>
    <xf numFmtId="2" fontId="4" fillId="0" borderId="27" xfId="0" applyNumberFormat="1" applyFont="1" applyBorder="1" applyAlignment="1">
      <alignment/>
    </xf>
    <xf numFmtId="0" fontId="5" fillId="0" borderId="28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17" xfId="0" applyFont="1" applyBorder="1" applyAlignment="1">
      <alignment horizontal="center"/>
    </xf>
    <xf numFmtId="2" fontId="5" fillId="0" borderId="13" xfId="0" applyNumberFormat="1" applyFont="1" applyBorder="1" applyAlignment="1">
      <alignment/>
    </xf>
    <xf numFmtId="170" fontId="10" fillId="0" borderId="10" xfId="0" applyNumberFormat="1" applyFont="1" applyBorder="1" applyAlignment="1">
      <alignment/>
    </xf>
    <xf numFmtId="0" fontId="4" fillId="0" borderId="37" xfId="0" applyFont="1" applyBorder="1" applyAlignment="1">
      <alignment/>
    </xf>
    <xf numFmtId="170" fontId="10" fillId="0" borderId="12" xfId="0" applyNumberFormat="1" applyFont="1" applyBorder="1" applyAlignment="1">
      <alignment wrapText="1"/>
    </xf>
    <xf numFmtId="2" fontId="4" fillId="0" borderId="26" xfId="0" applyNumberFormat="1" applyFont="1" applyBorder="1" applyAlignment="1">
      <alignment/>
    </xf>
    <xf numFmtId="170" fontId="10" fillId="0" borderId="11" xfId="0" applyNumberFormat="1" applyFont="1" applyBorder="1" applyAlignment="1">
      <alignment/>
    </xf>
    <xf numFmtId="0" fontId="4" fillId="0" borderId="21" xfId="0" applyFont="1" applyFill="1" applyBorder="1" applyAlignment="1">
      <alignment/>
    </xf>
    <xf numFmtId="170" fontId="10" fillId="0" borderId="12" xfId="0" applyNumberFormat="1" applyFont="1" applyBorder="1" applyAlignment="1">
      <alignment/>
    </xf>
    <xf numFmtId="0" fontId="4" fillId="0" borderId="18" xfId="0" applyFont="1" applyFill="1" applyBorder="1" applyAlignment="1">
      <alignment/>
    </xf>
    <xf numFmtId="170" fontId="10" fillId="0" borderId="14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10" fillId="0" borderId="38" xfId="0" applyFont="1" applyBorder="1" applyAlignment="1">
      <alignment wrapText="1"/>
    </xf>
    <xf numFmtId="170" fontId="4" fillId="33" borderId="38" xfId="0" applyNumberFormat="1" applyFont="1" applyFill="1" applyBorder="1" applyAlignment="1">
      <alignment/>
    </xf>
    <xf numFmtId="170" fontId="10" fillId="0" borderId="38" xfId="0" applyNumberFormat="1" applyFont="1" applyBorder="1" applyAlignment="1">
      <alignment/>
    </xf>
    <xf numFmtId="0" fontId="10" fillId="0" borderId="14" xfId="0" applyFont="1" applyBorder="1" applyAlignment="1">
      <alignment wrapText="1"/>
    </xf>
    <xf numFmtId="2" fontId="5" fillId="0" borderId="20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2" fontId="5" fillId="0" borderId="34" xfId="0" applyNumberFormat="1" applyFont="1" applyBorder="1" applyAlignment="1">
      <alignment/>
    </xf>
    <xf numFmtId="170" fontId="10" fillId="0" borderId="10" xfId="0" applyNumberFormat="1" applyFont="1" applyBorder="1" applyAlignment="1">
      <alignment wrapText="1"/>
    </xf>
    <xf numFmtId="0" fontId="4" fillId="0" borderId="27" xfId="0" applyFont="1" applyBorder="1" applyAlignment="1">
      <alignment/>
    </xf>
    <xf numFmtId="2" fontId="5" fillId="0" borderId="26" xfId="0" applyNumberFormat="1" applyFont="1" applyBorder="1" applyAlignment="1">
      <alignment/>
    </xf>
    <xf numFmtId="170" fontId="10" fillId="0" borderId="15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10" fillId="0" borderId="17" xfId="0" applyFont="1" applyBorder="1" applyAlignment="1">
      <alignment wrapText="1"/>
    </xf>
    <xf numFmtId="170" fontId="4" fillId="0" borderId="10" xfId="0" applyNumberFormat="1" applyFont="1" applyBorder="1" applyAlignment="1">
      <alignment wrapText="1"/>
    </xf>
    <xf numFmtId="0" fontId="10" fillId="0" borderId="37" xfId="0" applyFont="1" applyBorder="1" applyAlignment="1">
      <alignment/>
    </xf>
    <xf numFmtId="164" fontId="5" fillId="0" borderId="16" xfId="0" applyNumberFormat="1" applyFont="1" applyBorder="1" applyAlignment="1">
      <alignment/>
    </xf>
    <xf numFmtId="0" fontId="4" fillId="0" borderId="39" xfId="0" applyFont="1" applyBorder="1" applyAlignment="1">
      <alignment/>
    </xf>
    <xf numFmtId="0" fontId="10" fillId="0" borderId="38" xfId="0" applyFont="1" applyBorder="1" applyAlignment="1">
      <alignment/>
    </xf>
    <xf numFmtId="170" fontId="10" fillId="0" borderId="11" xfId="0" applyNumberFormat="1" applyFont="1" applyBorder="1" applyAlignment="1">
      <alignment wrapText="1"/>
    </xf>
    <xf numFmtId="170" fontId="10" fillId="0" borderId="14" xfId="0" applyNumberFormat="1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164" fontId="6" fillId="0" borderId="34" xfId="0" applyNumberFormat="1" applyFont="1" applyBorder="1" applyAlignment="1">
      <alignment/>
    </xf>
    <xf numFmtId="0" fontId="5" fillId="0" borderId="25" xfId="0" applyFont="1" applyBorder="1" applyAlignment="1">
      <alignment/>
    </xf>
    <xf numFmtId="170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27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33" borderId="0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10" fillId="0" borderId="40" xfId="0" applyFont="1" applyBorder="1" applyAlignment="1">
      <alignment wrapText="1"/>
    </xf>
    <xf numFmtId="170" fontId="10" fillId="0" borderId="41" xfId="0" applyNumberFormat="1" applyFont="1" applyBorder="1" applyAlignment="1">
      <alignment wrapText="1"/>
    </xf>
    <xf numFmtId="0" fontId="5" fillId="0" borderId="15" xfId="0" applyFont="1" applyBorder="1" applyAlignment="1">
      <alignment horizontal="center"/>
    </xf>
    <xf numFmtId="0" fontId="5" fillId="33" borderId="0" xfId="0" applyFont="1" applyFill="1" applyAlignment="1">
      <alignment horizontal="center"/>
    </xf>
    <xf numFmtId="170" fontId="4" fillId="33" borderId="11" xfId="0" applyNumberFormat="1" applyFont="1" applyFill="1" applyBorder="1" applyAlignment="1">
      <alignment wrapText="1"/>
    </xf>
    <xf numFmtId="170" fontId="4" fillId="33" borderId="12" xfId="0" applyNumberFormat="1" applyFont="1" applyFill="1" applyBorder="1" applyAlignment="1">
      <alignment wrapText="1"/>
    </xf>
    <xf numFmtId="170" fontId="5" fillId="33" borderId="19" xfId="0" applyNumberFormat="1" applyFont="1" applyFill="1" applyBorder="1" applyAlignment="1">
      <alignment/>
    </xf>
    <xf numFmtId="170" fontId="6" fillId="33" borderId="13" xfId="0" applyNumberFormat="1" applyFont="1" applyFill="1" applyBorder="1" applyAlignment="1">
      <alignment wrapText="1"/>
    </xf>
    <xf numFmtId="170" fontId="10" fillId="33" borderId="10" xfId="0" applyNumberFormat="1" applyFont="1" applyFill="1" applyBorder="1" applyAlignment="1">
      <alignment/>
    </xf>
    <xf numFmtId="170" fontId="10" fillId="33" borderId="12" xfId="0" applyNumberFormat="1" applyFont="1" applyFill="1" applyBorder="1" applyAlignment="1">
      <alignment wrapText="1"/>
    </xf>
    <xf numFmtId="170" fontId="10" fillId="33" borderId="11" xfId="0" applyNumberFormat="1" applyFont="1" applyFill="1" applyBorder="1" applyAlignment="1">
      <alignment/>
    </xf>
    <xf numFmtId="170" fontId="10" fillId="33" borderId="38" xfId="0" applyNumberFormat="1" applyFont="1" applyFill="1" applyBorder="1" applyAlignment="1">
      <alignment/>
    </xf>
    <xf numFmtId="170" fontId="10" fillId="33" borderId="10" xfId="0" applyNumberFormat="1" applyFont="1" applyFill="1" applyBorder="1" applyAlignment="1">
      <alignment wrapText="1"/>
    </xf>
    <xf numFmtId="170" fontId="10" fillId="33" borderId="15" xfId="0" applyNumberFormat="1" applyFont="1" applyFill="1" applyBorder="1" applyAlignment="1">
      <alignment/>
    </xf>
    <xf numFmtId="170" fontId="4" fillId="33" borderId="10" xfId="0" applyNumberFormat="1" applyFont="1" applyFill="1" applyBorder="1" applyAlignment="1">
      <alignment wrapText="1"/>
    </xf>
    <xf numFmtId="170" fontId="10" fillId="33" borderId="11" xfId="0" applyNumberFormat="1" applyFont="1" applyFill="1" applyBorder="1" applyAlignment="1">
      <alignment wrapText="1"/>
    </xf>
    <xf numFmtId="170" fontId="10" fillId="33" borderId="14" xfId="0" applyNumberFormat="1" applyFont="1" applyFill="1" applyBorder="1" applyAlignment="1">
      <alignment wrapText="1"/>
    </xf>
    <xf numFmtId="170" fontId="5" fillId="33" borderId="14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5" fillId="0" borderId="28" xfId="0" applyFont="1" applyBorder="1" applyAlignment="1">
      <alignment horizontal="center"/>
    </xf>
    <xf numFmtId="0" fontId="10" fillId="0" borderId="39" xfId="0" applyFont="1" applyBorder="1" applyAlignment="1">
      <alignment/>
    </xf>
    <xf numFmtId="170" fontId="5" fillId="0" borderId="29" xfId="0" applyNumberFormat="1" applyFont="1" applyBorder="1" applyAlignment="1">
      <alignment/>
    </xf>
    <xf numFmtId="170" fontId="4" fillId="0" borderId="42" xfId="0" applyNumberFormat="1" applyFont="1" applyBorder="1" applyAlignment="1">
      <alignment/>
    </xf>
    <xf numFmtId="170" fontId="4" fillId="0" borderId="43" xfId="0" applyNumberFormat="1" applyFont="1" applyBorder="1" applyAlignment="1">
      <alignment/>
    </xf>
    <xf numFmtId="164" fontId="5" fillId="0" borderId="44" xfId="0" applyNumberFormat="1" applyFont="1" applyBorder="1" applyAlignment="1">
      <alignment/>
    </xf>
    <xf numFmtId="170" fontId="5" fillId="0" borderId="45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164" fontId="5" fillId="0" borderId="46" xfId="0" applyNumberFormat="1" applyFont="1" applyBorder="1" applyAlignment="1">
      <alignment/>
    </xf>
    <xf numFmtId="170" fontId="5" fillId="0" borderId="47" xfId="0" applyNumberFormat="1" applyFont="1" applyBorder="1" applyAlignment="1">
      <alignment/>
    </xf>
    <xf numFmtId="0" fontId="6" fillId="0" borderId="36" xfId="0" applyFont="1" applyBorder="1" applyAlignment="1">
      <alignment/>
    </xf>
    <xf numFmtId="0" fontId="10" fillId="0" borderId="48" xfId="0" applyFont="1" applyBorder="1" applyAlignment="1">
      <alignment/>
    </xf>
    <xf numFmtId="170" fontId="4" fillId="0" borderId="48" xfId="0" applyNumberFormat="1" applyFont="1" applyBorder="1" applyAlignment="1">
      <alignment/>
    </xf>
    <xf numFmtId="170" fontId="4" fillId="33" borderId="48" xfId="0" applyNumberFormat="1" applyFont="1" applyFill="1" applyBorder="1" applyAlignment="1">
      <alignment/>
    </xf>
    <xf numFmtId="164" fontId="10" fillId="0" borderId="48" xfId="0" applyNumberFormat="1" applyFont="1" applyBorder="1" applyAlignment="1">
      <alignment/>
    </xf>
    <xf numFmtId="164" fontId="5" fillId="0" borderId="48" xfId="0" applyNumberFormat="1" applyFont="1" applyBorder="1" applyAlignment="1">
      <alignment/>
    </xf>
    <xf numFmtId="170" fontId="4" fillId="0" borderId="49" xfId="0" applyNumberFormat="1" applyFont="1" applyBorder="1" applyAlignment="1">
      <alignment/>
    </xf>
    <xf numFmtId="170" fontId="4" fillId="33" borderId="49" xfId="0" applyNumberFormat="1" applyFont="1" applyFill="1" applyBorder="1" applyAlignment="1">
      <alignment/>
    </xf>
    <xf numFmtId="164" fontId="10" fillId="0" borderId="49" xfId="0" applyNumberFormat="1" applyFont="1" applyBorder="1" applyAlignment="1">
      <alignment/>
    </xf>
    <xf numFmtId="164" fontId="5" fillId="0" borderId="49" xfId="0" applyNumberFormat="1" applyFont="1" applyBorder="1" applyAlignment="1">
      <alignment/>
    </xf>
    <xf numFmtId="0" fontId="6" fillId="0" borderId="49" xfId="0" applyFont="1" applyBorder="1" applyAlignment="1">
      <alignment/>
    </xf>
    <xf numFmtId="170" fontId="5" fillId="33" borderId="49" xfId="0" applyNumberFormat="1" applyFont="1" applyFill="1" applyBorder="1" applyAlignment="1">
      <alignment/>
    </xf>
    <xf numFmtId="170" fontId="9" fillId="0" borderId="14" xfId="0" applyNumberFormat="1" applyFont="1" applyBorder="1" applyAlignment="1">
      <alignment/>
    </xf>
    <xf numFmtId="170" fontId="7" fillId="0" borderId="38" xfId="0" applyNumberFormat="1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8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21.25390625" style="73" customWidth="1"/>
    <col min="2" max="2" width="61.125" style="1" customWidth="1"/>
    <col min="3" max="3" width="11.125" style="1" customWidth="1"/>
    <col min="4" max="4" width="11.125" style="44" customWidth="1"/>
    <col min="5" max="5" width="11.75390625" style="43" customWidth="1"/>
    <col min="6" max="6" width="11.00390625" style="1" hidden="1" customWidth="1"/>
    <col min="7" max="7" width="10.875" style="44" customWidth="1"/>
    <col min="8" max="8" width="8.375" style="1" customWidth="1"/>
    <col min="9" max="9" width="11.625" style="1" customWidth="1"/>
    <col min="10" max="16384" width="9.125" style="45" customWidth="1"/>
  </cols>
  <sheetData>
    <row r="1" spans="1:4" ht="11.25" customHeight="1">
      <c r="A1" s="1"/>
      <c r="B1" s="42" t="s">
        <v>255</v>
      </c>
      <c r="C1" s="42"/>
      <c r="D1" s="197"/>
    </row>
    <row r="2" spans="1:4" ht="11.25" customHeight="1">
      <c r="A2" s="1"/>
      <c r="B2" s="42" t="s">
        <v>0</v>
      </c>
      <c r="C2" s="42"/>
      <c r="D2" s="197"/>
    </row>
    <row r="3" spans="1:7" ht="11.25" customHeight="1">
      <c r="A3" s="1"/>
      <c r="B3" s="42" t="s">
        <v>1</v>
      </c>
      <c r="C3" s="42"/>
      <c r="D3" s="197"/>
      <c r="E3" s="46"/>
      <c r="G3" s="47"/>
    </row>
    <row r="4" spans="1:9" ht="11.25" customHeight="1" thickBot="1">
      <c r="A4" s="1"/>
      <c r="B4" s="42" t="s">
        <v>278</v>
      </c>
      <c r="C4" s="42"/>
      <c r="D4" s="197"/>
      <c r="H4" s="48"/>
      <c r="I4" s="48"/>
    </row>
    <row r="5" spans="1:9" s="3" customFormat="1" ht="11.25" customHeight="1" thickBot="1">
      <c r="A5" s="49" t="s">
        <v>2</v>
      </c>
      <c r="B5" s="50"/>
      <c r="C5" s="52" t="s">
        <v>134</v>
      </c>
      <c r="D5" s="54" t="s">
        <v>261</v>
      </c>
      <c r="E5" s="51" t="s">
        <v>3</v>
      </c>
      <c r="F5" s="53"/>
      <c r="G5" s="54" t="s">
        <v>3</v>
      </c>
      <c r="H5" s="237" t="s">
        <v>108</v>
      </c>
      <c r="I5" s="238"/>
    </row>
    <row r="6" spans="1:9" s="3" customFormat="1" ht="11.25" customHeight="1">
      <c r="A6" s="55" t="s">
        <v>4</v>
      </c>
      <c r="B6" s="56" t="s">
        <v>5</v>
      </c>
      <c r="C6" s="56" t="s">
        <v>107</v>
      </c>
      <c r="D6" s="62" t="s">
        <v>107</v>
      </c>
      <c r="E6" s="57" t="s">
        <v>277</v>
      </c>
      <c r="F6" s="58" t="s">
        <v>219</v>
      </c>
      <c r="G6" s="57" t="s">
        <v>277</v>
      </c>
      <c r="H6" s="52" t="s">
        <v>8</v>
      </c>
      <c r="I6" s="50" t="s">
        <v>9</v>
      </c>
    </row>
    <row r="7" spans="1:9" ht="11.25" customHeight="1" thickBot="1">
      <c r="A7" s="59" t="s">
        <v>7</v>
      </c>
      <c r="B7" s="60"/>
      <c r="C7" s="56" t="s">
        <v>6</v>
      </c>
      <c r="D7" s="62" t="s">
        <v>6</v>
      </c>
      <c r="E7" s="61">
        <v>2016</v>
      </c>
      <c r="G7" s="62">
        <v>2015</v>
      </c>
      <c r="H7" s="63"/>
      <c r="I7" s="63"/>
    </row>
    <row r="8" spans="1:9" s="2" customFormat="1" ht="11.25" customHeight="1" thickBot="1">
      <c r="A8" s="64" t="s">
        <v>10</v>
      </c>
      <c r="B8" s="65" t="s">
        <v>11</v>
      </c>
      <c r="C8" s="31">
        <f>C9+C20+C28+C48+C57+C83+C36+C56+C55+C14</f>
        <v>58185.84891000001</v>
      </c>
      <c r="D8" s="40">
        <f>D9+D20+D28+D48+D57+D83+D36+D56+D55+D14+D46</f>
        <v>64185.03891</v>
      </c>
      <c r="E8" s="40">
        <f>E9+E20+E28+E48+E57+E83+E36+E56+E55+E14+E34</f>
        <v>43347.88497</v>
      </c>
      <c r="F8" s="31">
        <f>F9+F20+F28+F48+F57+F83+F36+F56+F55+F14</f>
        <v>0</v>
      </c>
      <c r="G8" s="40">
        <f>G9+G20+G28+G48+G57+G83+G36+G56+G55+G14+G34</f>
        <v>46053.42403</v>
      </c>
      <c r="H8" s="66">
        <f>E8/D8*100</f>
        <v>67.53580850949118</v>
      </c>
      <c r="I8" s="67">
        <f>E8-D8</f>
        <v>-20837.153940000004</v>
      </c>
    </row>
    <row r="9" spans="1:9" s="4" customFormat="1" ht="15" customHeight="1" thickBot="1">
      <c r="A9" s="68" t="s">
        <v>12</v>
      </c>
      <c r="B9" s="69" t="s">
        <v>13</v>
      </c>
      <c r="C9" s="71">
        <f>C10</f>
        <v>39858</v>
      </c>
      <c r="D9" s="70">
        <f>D10</f>
        <v>40561</v>
      </c>
      <c r="E9" s="70">
        <f>E10</f>
        <v>29164.68471</v>
      </c>
      <c r="F9" s="72">
        <f>F10</f>
        <v>0</v>
      </c>
      <c r="G9" s="70">
        <f>G10</f>
        <v>25472.303200000002</v>
      </c>
      <c r="H9" s="66">
        <f aca="true" t="shared" si="0" ref="H9:H70">E9/D9*100</f>
        <v>71.90326843519638</v>
      </c>
      <c r="I9" s="67">
        <f>E9-D9</f>
        <v>-11396.315289999999</v>
      </c>
    </row>
    <row r="10" spans="1:9" ht="11.25" customHeight="1" thickBot="1">
      <c r="A10" s="73" t="s">
        <v>14</v>
      </c>
      <c r="B10" s="74" t="s">
        <v>15</v>
      </c>
      <c r="C10" s="27">
        <f>C11+C12+C13</f>
        <v>39858</v>
      </c>
      <c r="D10" s="35">
        <f>D11+D12+D13</f>
        <v>40561</v>
      </c>
      <c r="E10" s="35">
        <f>E11+E12+E13</f>
        <v>29164.68471</v>
      </c>
      <c r="F10" s="27">
        <f>F11+F12+F13</f>
        <v>0</v>
      </c>
      <c r="G10" s="35">
        <f>G11+G12+G13</f>
        <v>25472.303200000002</v>
      </c>
      <c r="H10" s="66">
        <f t="shared" si="0"/>
        <v>71.90326843519638</v>
      </c>
      <c r="I10" s="67">
        <f aca="true" t="shared" si="1" ref="I10:I75">E10-D10</f>
        <v>-11396.315289999999</v>
      </c>
    </row>
    <row r="11" spans="1:9" ht="26.25" customHeight="1" thickBot="1">
      <c r="A11" s="75" t="s">
        <v>138</v>
      </c>
      <c r="B11" s="76" t="s">
        <v>148</v>
      </c>
      <c r="C11" s="25">
        <v>39390.3</v>
      </c>
      <c r="D11" s="33">
        <v>40093.3</v>
      </c>
      <c r="E11" s="33">
        <v>28956.91826</v>
      </c>
      <c r="F11" s="77"/>
      <c r="G11" s="10">
        <v>25099.85571</v>
      </c>
      <c r="H11" s="66">
        <f t="shared" si="0"/>
        <v>72.22383355822542</v>
      </c>
      <c r="I11" s="67">
        <f t="shared" si="1"/>
        <v>-11136.381740000004</v>
      </c>
    </row>
    <row r="12" spans="1:9" ht="63.75" customHeight="1" thickBot="1">
      <c r="A12" s="75" t="s">
        <v>139</v>
      </c>
      <c r="B12" s="78" t="s">
        <v>149</v>
      </c>
      <c r="C12" s="26">
        <v>128.2</v>
      </c>
      <c r="D12" s="34">
        <v>128.2</v>
      </c>
      <c r="E12" s="34">
        <v>65.16829</v>
      </c>
      <c r="F12" s="79"/>
      <c r="G12" s="11">
        <v>67.87984</v>
      </c>
      <c r="H12" s="66">
        <f t="shared" si="0"/>
        <v>50.83329953198128</v>
      </c>
      <c r="I12" s="67">
        <f t="shared" si="1"/>
        <v>-63.03170999999999</v>
      </c>
    </row>
    <row r="13" spans="1:9" ht="24" customHeight="1" thickBot="1">
      <c r="A13" s="75" t="s">
        <v>140</v>
      </c>
      <c r="B13" s="80" t="s">
        <v>141</v>
      </c>
      <c r="C13" s="25">
        <v>339.5</v>
      </c>
      <c r="D13" s="33">
        <v>339.5</v>
      </c>
      <c r="E13" s="33">
        <v>142.59816</v>
      </c>
      <c r="F13" s="77"/>
      <c r="G13" s="10">
        <v>304.56765</v>
      </c>
      <c r="H13" s="66">
        <f t="shared" si="0"/>
        <v>42.00240353460972</v>
      </c>
      <c r="I13" s="67">
        <f t="shared" si="1"/>
        <v>-196.90184</v>
      </c>
    </row>
    <row r="14" spans="1:9" s="3" customFormat="1" ht="11.25" customHeight="1" thickBot="1">
      <c r="A14" s="81" t="s">
        <v>208</v>
      </c>
      <c r="B14" s="82" t="s">
        <v>159</v>
      </c>
      <c r="C14" s="31">
        <f>C15</f>
        <v>24.86091</v>
      </c>
      <c r="D14" s="40">
        <f>D15</f>
        <v>24.86091</v>
      </c>
      <c r="E14" s="40">
        <f>E15</f>
        <v>23.56297</v>
      </c>
      <c r="F14" s="31">
        <f>F15</f>
        <v>0</v>
      </c>
      <c r="G14" s="40">
        <f>G15</f>
        <v>16.69254</v>
      </c>
      <c r="H14" s="66">
        <f t="shared" si="0"/>
        <v>94.77919352107385</v>
      </c>
      <c r="I14" s="67">
        <f t="shared" si="1"/>
        <v>-1.2979400000000005</v>
      </c>
    </row>
    <row r="15" spans="1:9" ht="11.25" customHeight="1" thickBot="1">
      <c r="A15" s="83" t="s">
        <v>165</v>
      </c>
      <c r="B15" s="84" t="s">
        <v>161</v>
      </c>
      <c r="C15" s="26">
        <f>C16+C17+C18+C19</f>
        <v>24.86091</v>
      </c>
      <c r="D15" s="34">
        <f>D16+D17+D18+D19</f>
        <v>24.86091</v>
      </c>
      <c r="E15" s="34">
        <f>E16+E17+E18+E19</f>
        <v>23.56297</v>
      </c>
      <c r="F15" s="26">
        <f>F16+F17+F18+F19</f>
        <v>0</v>
      </c>
      <c r="G15" s="34">
        <f>G16+G17+G18+G19</f>
        <v>16.69254</v>
      </c>
      <c r="H15" s="66">
        <f t="shared" si="0"/>
        <v>94.77919352107385</v>
      </c>
      <c r="I15" s="67">
        <f t="shared" si="1"/>
        <v>-1.2979400000000005</v>
      </c>
    </row>
    <row r="16" spans="1:9" ht="11.25" customHeight="1" thickBot="1">
      <c r="A16" s="83" t="s">
        <v>166</v>
      </c>
      <c r="B16" s="85" t="s">
        <v>160</v>
      </c>
      <c r="C16" s="26">
        <v>8.8213</v>
      </c>
      <c r="D16" s="34">
        <v>8.8213</v>
      </c>
      <c r="E16" s="34">
        <v>7.91973</v>
      </c>
      <c r="F16" s="79"/>
      <c r="G16" s="11">
        <v>5.72884</v>
      </c>
      <c r="H16" s="66">
        <f t="shared" si="0"/>
        <v>89.77962431841111</v>
      </c>
      <c r="I16" s="67">
        <f t="shared" si="1"/>
        <v>-0.9015700000000004</v>
      </c>
    </row>
    <row r="17" spans="1:9" ht="11.25" customHeight="1" thickBot="1">
      <c r="A17" s="83" t="s">
        <v>167</v>
      </c>
      <c r="B17" s="85" t="s">
        <v>162</v>
      </c>
      <c r="C17" s="26">
        <v>0.13401</v>
      </c>
      <c r="D17" s="34">
        <v>0.13401</v>
      </c>
      <c r="E17" s="34">
        <v>0.12616</v>
      </c>
      <c r="F17" s="79"/>
      <c r="G17" s="11">
        <v>0.15559</v>
      </c>
      <c r="H17" s="66">
        <f t="shared" si="0"/>
        <v>94.14222819192598</v>
      </c>
      <c r="I17" s="67">
        <f t="shared" si="1"/>
        <v>-0.007849999999999996</v>
      </c>
    </row>
    <row r="18" spans="1:9" ht="11.25" customHeight="1" thickBot="1">
      <c r="A18" s="83" t="s">
        <v>168</v>
      </c>
      <c r="B18" s="85" t="s">
        <v>163</v>
      </c>
      <c r="C18" s="26">
        <v>19.25344</v>
      </c>
      <c r="D18" s="34">
        <v>19.25344</v>
      </c>
      <c r="E18" s="34">
        <v>16.61061</v>
      </c>
      <c r="F18" s="79"/>
      <c r="G18" s="11">
        <v>11.49373</v>
      </c>
      <c r="H18" s="66">
        <f t="shared" si="0"/>
        <v>86.27346593647681</v>
      </c>
      <c r="I18" s="67">
        <f t="shared" si="1"/>
        <v>-2.64283</v>
      </c>
    </row>
    <row r="19" spans="1:9" ht="11.25" customHeight="1" thickBot="1">
      <c r="A19" s="86" t="s">
        <v>169</v>
      </c>
      <c r="B19" s="87" t="s">
        <v>164</v>
      </c>
      <c r="C19" s="27">
        <v>-3.34784</v>
      </c>
      <c r="D19" s="35">
        <v>-3.34784</v>
      </c>
      <c r="E19" s="35">
        <v>-1.09353</v>
      </c>
      <c r="F19" s="88"/>
      <c r="G19" s="9">
        <v>-0.68562</v>
      </c>
      <c r="H19" s="66">
        <f t="shared" si="0"/>
        <v>32.66374737143949</v>
      </c>
      <c r="I19" s="67">
        <f t="shared" si="1"/>
        <v>2.2543100000000003</v>
      </c>
    </row>
    <row r="20" spans="1:9" s="92" customFormat="1" ht="11.25" customHeight="1" thickBot="1">
      <c r="A20" s="89" t="s">
        <v>16</v>
      </c>
      <c r="B20" s="90" t="s">
        <v>17</v>
      </c>
      <c r="C20" s="31">
        <f>C21+C25+C26+C27</f>
        <v>7265.500000000001</v>
      </c>
      <c r="D20" s="40">
        <f>D21+D25+D26+D27</f>
        <v>10575.586</v>
      </c>
      <c r="E20" s="40">
        <f>E21+E25+E26+E27</f>
        <v>6521.17732</v>
      </c>
      <c r="F20" s="91">
        <f>F21+F25+F26+F27</f>
        <v>0</v>
      </c>
      <c r="G20" s="40">
        <f>G21+G25+G26+G27</f>
        <v>7204.55957</v>
      </c>
      <c r="H20" s="66">
        <f t="shared" si="0"/>
        <v>61.66256243389255</v>
      </c>
      <c r="I20" s="67">
        <f t="shared" si="1"/>
        <v>-4054.4086799999995</v>
      </c>
    </row>
    <row r="21" spans="1:9" s="92" customFormat="1" ht="11.25" customHeight="1" thickBot="1">
      <c r="A21" s="73" t="s">
        <v>104</v>
      </c>
      <c r="B21" s="93" t="s">
        <v>114</v>
      </c>
      <c r="C21" s="26">
        <f>C22+C23</f>
        <v>2800.7000000000003</v>
      </c>
      <c r="D21" s="34">
        <f>D22+D23</f>
        <v>4482.114</v>
      </c>
      <c r="E21" s="34">
        <f>E22+E23</f>
        <v>3266.53024</v>
      </c>
      <c r="F21" s="26">
        <f>F22+F23</f>
        <v>0</v>
      </c>
      <c r="G21" s="34">
        <f>G22+G23</f>
        <v>3525.52111</v>
      </c>
      <c r="H21" s="66">
        <f t="shared" si="0"/>
        <v>72.87923154118793</v>
      </c>
      <c r="I21" s="67">
        <f t="shared" si="1"/>
        <v>-1215.5837599999995</v>
      </c>
    </row>
    <row r="22" spans="1:9" s="92" customFormat="1" ht="25.5" customHeight="1" thickBot="1">
      <c r="A22" s="94" t="s">
        <v>105</v>
      </c>
      <c r="B22" s="95" t="s">
        <v>115</v>
      </c>
      <c r="C22" s="96">
        <v>614.4</v>
      </c>
      <c r="D22" s="198">
        <v>1692.685</v>
      </c>
      <c r="E22" s="33">
        <v>1191.65952</v>
      </c>
      <c r="F22" s="97"/>
      <c r="G22" s="10">
        <v>883.20732</v>
      </c>
      <c r="H22" s="66">
        <f t="shared" si="0"/>
        <v>70.40054824140344</v>
      </c>
      <c r="I22" s="67">
        <f t="shared" si="1"/>
        <v>-501.02548</v>
      </c>
    </row>
    <row r="23" spans="1:9" ht="22.5" customHeight="1" thickBot="1">
      <c r="A23" s="94" t="s">
        <v>106</v>
      </c>
      <c r="B23" s="95" t="s">
        <v>116</v>
      </c>
      <c r="C23" s="98">
        <v>2186.3</v>
      </c>
      <c r="D23" s="199">
        <v>2789.429</v>
      </c>
      <c r="E23" s="35">
        <v>2074.87072</v>
      </c>
      <c r="G23" s="9">
        <v>2642.31379</v>
      </c>
      <c r="H23" s="66">
        <f t="shared" si="0"/>
        <v>74.38334942384265</v>
      </c>
      <c r="I23" s="67">
        <f t="shared" si="1"/>
        <v>-714.5582800000002</v>
      </c>
    </row>
    <row r="24" spans="1:9" ht="11.25" customHeight="1" thickBot="1">
      <c r="A24" s="94" t="s">
        <v>18</v>
      </c>
      <c r="B24" s="99" t="s">
        <v>19</v>
      </c>
      <c r="C24" s="28"/>
      <c r="D24" s="36"/>
      <c r="E24" s="36"/>
      <c r="F24" s="100"/>
      <c r="G24" s="13"/>
      <c r="H24" s="66"/>
      <c r="I24" s="67">
        <f t="shared" si="1"/>
        <v>0</v>
      </c>
    </row>
    <row r="25" spans="1:9" ht="11.25" customHeight="1" thickBot="1">
      <c r="A25" s="101"/>
      <c r="B25" s="102" t="s">
        <v>20</v>
      </c>
      <c r="C25" s="26">
        <v>3479.9</v>
      </c>
      <c r="D25" s="34">
        <v>3752.571</v>
      </c>
      <c r="E25" s="34">
        <v>1755.28135</v>
      </c>
      <c r="F25" s="79"/>
      <c r="G25" s="11">
        <v>2647.3118</v>
      </c>
      <c r="H25" s="66">
        <f t="shared" si="0"/>
        <v>46.775433429507395</v>
      </c>
      <c r="I25" s="67">
        <f t="shared" si="1"/>
        <v>-1997.28965</v>
      </c>
    </row>
    <row r="26" spans="1:9" ht="11.25" customHeight="1" thickBot="1">
      <c r="A26" s="103" t="s">
        <v>21</v>
      </c>
      <c r="B26" s="104" t="s">
        <v>200</v>
      </c>
      <c r="C26" s="26">
        <v>655.6</v>
      </c>
      <c r="D26" s="34">
        <v>1758.601</v>
      </c>
      <c r="E26" s="33">
        <v>1205.17487</v>
      </c>
      <c r="F26" s="79"/>
      <c r="G26" s="10">
        <v>796.56591</v>
      </c>
      <c r="H26" s="66">
        <f t="shared" si="0"/>
        <v>68.53031870219567</v>
      </c>
      <c r="I26" s="67">
        <f t="shared" si="1"/>
        <v>-553.4261300000001</v>
      </c>
    </row>
    <row r="27" spans="1:9" ht="11.25" customHeight="1" thickBot="1">
      <c r="A27" s="73" t="s">
        <v>147</v>
      </c>
      <c r="B27" s="74" t="s">
        <v>187</v>
      </c>
      <c r="C27" s="27">
        <v>329.3</v>
      </c>
      <c r="D27" s="35">
        <v>582.3</v>
      </c>
      <c r="E27" s="36">
        <v>294.19086</v>
      </c>
      <c r="F27" s="88"/>
      <c r="G27" s="13">
        <v>235.16075</v>
      </c>
      <c r="H27" s="66">
        <f t="shared" si="0"/>
        <v>50.52221535291087</v>
      </c>
      <c r="I27" s="67">
        <f t="shared" si="1"/>
        <v>-288.10913999999997</v>
      </c>
    </row>
    <row r="28" spans="1:9" ht="11.25" customHeight="1" thickBot="1">
      <c r="A28" s="89" t="s">
        <v>22</v>
      </c>
      <c r="B28" s="90" t="s">
        <v>23</v>
      </c>
      <c r="C28" s="31">
        <f>C30+C32+C33</f>
        <v>1234.8</v>
      </c>
      <c r="D28" s="40">
        <f>D30+D32+D33</f>
        <v>1619.567</v>
      </c>
      <c r="E28" s="40">
        <f>E30+E32+E33</f>
        <v>850.30846</v>
      </c>
      <c r="F28" s="91">
        <f>F30+F32+F33</f>
        <v>0</v>
      </c>
      <c r="G28" s="40">
        <f>G30+G32+G33</f>
        <v>924.06838</v>
      </c>
      <c r="H28" s="66">
        <f t="shared" si="0"/>
        <v>52.50220954119218</v>
      </c>
      <c r="I28" s="67">
        <f t="shared" si="1"/>
        <v>-769.25854</v>
      </c>
    </row>
    <row r="29" spans="1:9" ht="11.25" customHeight="1" thickBot="1">
      <c r="A29" s="73" t="s">
        <v>24</v>
      </c>
      <c r="B29" s="74" t="s">
        <v>25</v>
      </c>
      <c r="C29" s="27"/>
      <c r="D29" s="35"/>
      <c r="E29" s="35"/>
      <c r="F29" s="88"/>
      <c r="G29" s="35"/>
      <c r="H29" s="66"/>
      <c r="I29" s="67">
        <f t="shared" si="1"/>
        <v>0</v>
      </c>
    </row>
    <row r="30" spans="2:9" ht="11.25" customHeight="1" thickBot="1">
      <c r="B30" s="74" t="s">
        <v>26</v>
      </c>
      <c r="C30" s="27">
        <f>C31</f>
        <v>1234.8</v>
      </c>
      <c r="D30" s="35">
        <f>D31</f>
        <v>1619.567</v>
      </c>
      <c r="E30" s="38">
        <f>E31</f>
        <v>850.30846</v>
      </c>
      <c r="F30" s="1">
        <f>F31</f>
        <v>0</v>
      </c>
      <c r="G30" s="38">
        <f>G31</f>
        <v>924.06838</v>
      </c>
      <c r="H30" s="66">
        <f t="shared" si="0"/>
        <v>52.50220954119218</v>
      </c>
      <c r="I30" s="67">
        <f t="shared" si="1"/>
        <v>-769.25854</v>
      </c>
    </row>
    <row r="31" spans="1:9" ht="11.25" customHeight="1" thickBot="1">
      <c r="A31" s="94" t="s">
        <v>27</v>
      </c>
      <c r="B31" s="105" t="s">
        <v>182</v>
      </c>
      <c r="C31" s="25">
        <v>1234.8</v>
      </c>
      <c r="D31" s="33">
        <v>1619.567</v>
      </c>
      <c r="E31" s="36">
        <v>850.30846</v>
      </c>
      <c r="F31" s="88"/>
      <c r="G31" s="13">
        <v>924.06838</v>
      </c>
      <c r="H31" s="66">
        <f t="shared" si="0"/>
        <v>52.50220954119218</v>
      </c>
      <c r="I31" s="67">
        <f t="shared" si="1"/>
        <v>-769.25854</v>
      </c>
    </row>
    <row r="32" spans="1:9" ht="11.25" customHeight="1" thickBot="1">
      <c r="A32" s="106" t="s">
        <v>28</v>
      </c>
      <c r="B32" s="105" t="s">
        <v>183</v>
      </c>
      <c r="C32" s="28"/>
      <c r="D32" s="36"/>
      <c r="E32" s="33"/>
      <c r="F32" s="100"/>
      <c r="G32" s="33"/>
      <c r="H32" s="66"/>
      <c r="I32" s="67">
        <f t="shared" si="1"/>
        <v>0</v>
      </c>
    </row>
    <row r="33" spans="1:9" ht="11.25" customHeight="1" thickBot="1">
      <c r="A33" s="94" t="s">
        <v>152</v>
      </c>
      <c r="B33" s="99" t="s">
        <v>184</v>
      </c>
      <c r="C33" s="28"/>
      <c r="D33" s="36"/>
      <c r="E33" s="36"/>
      <c r="F33" s="100"/>
      <c r="G33" s="36"/>
      <c r="H33" s="66"/>
      <c r="I33" s="67">
        <f t="shared" si="1"/>
        <v>0</v>
      </c>
    </row>
    <row r="34" spans="1:9" s="3" customFormat="1" ht="11.25" customHeight="1" thickBot="1">
      <c r="A34" s="91" t="s">
        <v>247</v>
      </c>
      <c r="B34" s="107" t="s">
        <v>248</v>
      </c>
      <c r="C34" s="31"/>
      <c r="D34" s="40"/>
      <c r="E34" s="40"/>
      <c r="F34" s="108"/>
      <c r="G34" s="40"/>
      <c r="H34" s="66"/>
      <c r="I34" s="67">
        <f t="shared" si="1"/>
        <v>0</v>
      </c>
    </row>
    <row r="35" spans="1:9" ht="11.25" customHeight="1" thickBot="1">
      <c r="A35" s="109" t="s">
        <v>29</v>
      </c>
      <c r="B35" s="110" t="s">
        <v>109</v>
      </c>
      <c r="C35" s="112"/>
      <c r="D35" s="200"/>
      <c r="E35" s="111"/>
      <c r="F35" s="113"/>
      <c r="G35" s="111"/>
      <c r="H35" s="66"/>
      <c r="I35" s="67">
        <f t="shared" si="1"/>
        <v>0</v>
      </c>
    </row>
    <row r="36" spans="1:9" ht="11.25" customHeight="1" thickBot="1">
      <c r="A36" s="114"/>
      <c r="B36" s="115" t="s">
        <v>110</v>
      </c>
      <c r="C36" s="117">
        <f>C38+C39+C43</f>
        <v>6476</v>
      </c>
      <c r="D36" s="116">
        <f>D38+D39+D43</f>
        <v>6560.835</v>
      </c>
      <c r="E36" s="116">
        <f>E38+E39+E43+E46</f>
        <v>2639.8820499999997</v>
      </c>
      <c r="F36" s="118">
        <f>F38+F39+F43</f>
        <v>0</v>
      </c>
      <c r="G36" s="116">
        <f>G38+G39+G43</f>
        <v>3697.43351</v>
      </c>
      <c r="H36" s="66">
        <f t="shared" si="0"/>
        <v>40.23698279258661</v>
      </c>
      <c r="I36" s="67">
        <f t="shared" si="1"/>
        <v>-3920.9529500000003</v>
      </c>
    </row>
    <row r="37" spans="1:9" ht="11.25" customHeight="1" thickBot="1">
      <c r="A37" s="60" t="s">
        <v>142</v>
      </c>
      <c r="B37" s="48" t="s">
        <v>30</v>
      </c>
      <c r="C37" s="119"/>
      <c r="D37" s="111"/>
      <c r="E37" s="111"/>
      <c r="F37" s="88"/>
      <c r="G37" s="35"/>
      <c r="H37" s="66"/>
      <c r="I37" s="67">
        <f t="shared" si="1"/>
        <v>0</v>
      </c>
    </row>
    <row r="38" spans="1:9" ht="11.25" customHeight="1" thickBot="1">
      <c r="A38" s="60"/>
      <c r="B38" s="120" t="s">
        <v>188</v>
      </c>
      <c r="C38" s="26">
        <v>5808</v>
      </c>
      <c r="D38" s="34">
        <v>5808</v>
      </c>
      <c r="E38" s="34">
        <v>2302.645</v>
      </c>
      <c r="F38" s="88"/>
      <c r="G38" s="11">
        <v>3419.87614</v>
      </c>
      <c r="H38" s="66"/>
      <c r="I38" s="67">
        <f t="shared" si="1"/>
        <v>-3505.355</v>
      </c>
    </row>
    <row r="39" spans="1:9" ht="27.75" customHeight="1" thickBot="1">
      <c r="A39" s="121" t="s">
        <v>190</v>
      </c>
      <c r="B39" s="122" t="s">
        <v>189</v>
      </c>
      <c r="C39" s="27">
        <f>C40</f>
        <v>484</v>
      </c>
      <c r="D39" s="35">
        <f>D40</f>
        <v>484</v>
      </c>
      <c r="E39" s="35">
        <f>E40</f>
        <v>197.4817</v>
      </c>
      <c r="F39" s="1">
        <f>F40</f>
        <v>0</v>
      </c>
      <c r="G39" s="35">
        <f>G40</f>
        <v>153.96403</v>
      </c>
      <c r="H39" s="66">
        <f t="shared" si="0"/>
        <v>40.8020041322314</v>
      </c>
      <c r="I39" s="67">
        <f t="shared" si="1"/>
        <v>-286.5183</v>
      </c>
    </row>
    <row r="40" spans="1:9" ht="22.5" customHeight="1" thickBot="1">
      <c r="A40" s="123" t="s">
        <v>191</v>
      </c>
      <c r="B40" s="124" t="s">
        <v>189</v>
      </c>
      <c r="C40" s="25">
        <v>484</v>
      </c>
      <c r="D40" s="33">
        <v>484</v>
      </c>
      <c r="E40" s="33">
        <v>197.4817</v>
      </c>
      <c r="F40" s="125"/>
      <c r="G40" s="10">
        <v>153.96403</v>
      </c>
      <c r="H40" s="66">
        <f t="shared" si="0"/>
        <v>40.8020041322314</v>
      </c>
      <c r="I40" s="67">
        <f t="shared" si="1"/>
        <v>-286.5183</v>
      </c>
    </row>
    <row r="41" spans="1:10" ht="11.25" customHeight="1" thickBot="1">
      <c r="A41" s="60" t="s">
        <v>31</v>
      </c>
      <c r="B41" s="48" t="s">
        <v>32</v>
      </c>
      <c r="C41" s="27"/>
      <c r="D41" s="35"/>
      <c r="E41" s="126"/>
      <c r="F41" s="127"/>
      <c r="G41" s="126"/>
      <c r="H41" s="66"/>
      <c r="I41" s="67">
        <f t="shared" si="1"/>
        <v>0</v>
      </c>
      <c r="J41" s="92"/>
    </row>
    <row r="42" spans="1:10" ht="11.25" customHeight="1" thickBot="1">
      <c r="A42" s="74"/>
      <c r="B42" s="48" t="s">
        <v>33</v>
      </c>
      <c r="C42" s="27"/>
      <c r="D42" s="35"/>
      <c r="E42" s="128"/>
      <c r="F42" s="129"/>
      <c r="G42" s="128"/>
      <c r="H42" s="66"/>
      <c r="I42" s="67">
        <f t="shared" si="1"/>
        <v>0</v>
      </c>
      <c r="J42" s="130"/>
    </row>
    <row r="43" spans="1:10" s="92" customFormat="1" ht="11.25" customHeight="1" thickBot="1">
      <c r="A43" s="74"/>
      <c r="B43" s="48" t="s">
        <v>34</v>
      </c>
      <c r="C43" s="26">
        <f>C45</f>
        <v>184</v>
      </c>
      <c r="D43" s="34">
        <f>D45</f>
        <v>268.835</v>
      </c>
      <c r="E43" s="34">
        <f>E45</f>
        <v>133.50535</v>
      </c>
      <c r="F43" s="131">
        <f>F45</f>
        <v>0</v>
      </c>
      <c r="G43" s="34">
        <f>G45</f>
        <v>123.59334</v>
      </c>
      <c r="H43" s="66">
        <f t="shared" si="0"/>
        <v>49.66070266148381</v>
      </c>
      <c r="I43" s="67">
        <f t="shared" si="1"/>
        <v>-135.32965</v>
      </c>
      <c r="J43" s="130"/>
    </row>
    <row r="44" spans="1:9" s="130" customFormat="1" ht="11.25" customHeight="1" thickBot="1">
      <c r="A44" s="121" t="s">
        <v>35</v>
      </c>
      <c r="B44" s="132" t="s">
        <v>36</v>
      </c>
      <c r="C44" s="28"/>
      <c r="D44" s="36"/>
      <c r="E44" s="133"/>
      <c r="F44" s="129"/>
      <c r="G44" s="133"/>
      <c r="H44" s="66"/>
      <c r="I44" s="67">
        <f t="shared" si="1"/>
        <v>0</v>
      </c>
    </row>
    <row r="45" spans="1:9" s="130" customFormat="1" ht="11.25" customHeight="1" thickBot="1">
      <c r="A45" s="74"/>
      <c r="B45" s="48" t="s">
        <v>37</v>
      </c>
      <c r="C45" s="27">
        <v>184</v>
      </c>
      <c r="D45" s="35">
        <v>268.835</v>
      </c>
      <c r="E45" s="35">
        <v>133.50535</v>
      </c>
      <c r="F45" s="129"/>
      <c r="G45" s="19">
        <v>123.59334</v>
      </c>
      <c r="H45" s="218">
        <f t="shared" si="0"/>
        <v>49.66070266148381</v>
      </c>
      <c r="I45" s="219">
        <f t="shared" si="1"/>
        <v>-135.32965</v>
      </c>
    </row>
    <row r="46" spans="1:9" s="130" customFormat="1" ht="11.25" customHeight="1" thickBot="1">
      <c r="A46" s="103" t="s">
        <v>273</v>
      </c>
      <c r="B46" s="233" t="s">
        <v>274</v>
      </c>
      <c r="C46" s="229"/>
      <c r="D46" s="230">
        <f>D47</f>
        <v>20</v>
      </c>
      <c r="E46" s="234">
        <f>E47</f>
        <v>6.25</v>
      </c>
      <c r="F46" s="231"/>
      <c r="G46" s="229"/>
      <c r="H46" s="232"/>
      <c r="I46" s="67"/>
    </row>
    <row r="47" spans="1:9" s="130" customFormat="1" ht="11.25" customHeight="1" thickBot="1">
      <c r="A47" s="154" t="s">
        <v>272</v>
      </c>
      <c r="B47" s="224" t="s">
        <v>274</v>
      </c>
      <c r="C47" s="225"/>
      <c r="D47" s="226">
        <v>20</v>
      </c>
      <c r="E47" s="226">
        <v>6.25</v>
      </c>
      <c r="F47" s="227"/>
      <c r="G47" s="225"/>
      <c r="H47" s="228"/>
      <c r="I47" s="222"/>
    </row>
    <row r="48" spans="1:9" s="130" customFormat="1" ht="11.25" customHeight="1" thickBot="1">
      <c r="A48" s="223" t="s">
        <v>38</v>
      </c>
      <c r="B48" s="220" t="s">
        <v>39</v>
      </c>
      <c r="C48" s="117">
        <f>C49+C50+C51+C52+C54</f>
        <v>1610.688</v>
      </c>
      <c r="D48" s="116">
        <f>D49+D50+D51+D52+D54+D53</f>
        <v>1984.6899999999998</v>
      </c>
      <c r="E48" s="116">
        <f>E49+E50+E51+E52+E54+E53</f>
        <v>1984.8224000000002</v>
      </c>
      <c r="F48" s="184"/>
      <c r="G48" s="116">
        <f>G49+G50+G52+G51+G54+G53</f>
        <v>5644.53398</v>
      </c>
      <c r="H48" s="221">
        <f t="shared" si="0"/>
        <v>100.00667106701803</v>
      </c>
      <c r="I48" s="222">
        <f t="shared" si="1"/>
        <v>0.13240000000041618</v>
      </c>
    </row>
    <row r="49" spans="1:9" s="130" customFormat="1" ht="11.25" customHeight="1" thickBot="1">
      <c r="A49" s="94" t="s">
        <v>192</v>
      </c>
      <c r="B49" s="121" t="s">
        <v>151</v>
      </c>
      <c r="C49" s="27">
        <v>672.129</v>
      </c>
      <c r="D49" s="35">
        <v>-784.67531</v>
      </c>
      <c r="E49" s="35">
        <v>-784.67531</v>
      </c>
      <c r="F49" s="129"/>
      <c r="G49" s="9">
        <v>3062.18211</v>
      </c>
      <c r="H49" s="66">
        <f t="shared" si="0"/>
        <v>100</v>
      </c>
      <c r="I49" s="67">
        <f t="shared" si="1"/>
        <v>0</v>
      </c>
    </row>
    <row r="50" spans="1:9" s="130" customFormat="1" ht="11.25" customHeight="1" thickBot="1">
      <c r="A50" s="94" t="s">
        <v>175</v>
      </c>
      <c r="B50" s="135" t="s">
        <v>177</v>
      </c>
      <c r="C50" s="25"/>
      <c r="D50" s="33">
        <v>5.4</v>
      </c>
      <c r="E50" s="33">
        <v>5.43542</v>
      </c>
      <c r="F50" s="136"/>
      <c r="G50" s="10">
        <v>12.04139</v>
      </c>
      <c r="H50" s="66">
        <f t="shared" si="0"/>
        <v>100.65592592592591</v>
      </c>
      <c r="I50" s="67">
        <f t="shared" si="1"/>
        <v>0.03541999999999934</v>
      </c>
    </row>
    <row r="51" spans="1:9" s="130" customFormat="1" ht="11.25" customHeight="1" thickBot="1">
      <c r="A51" s="94" t="s">
        <v>213</v>
      </c>
      <c r="B51" s="135" t="s">
        <v>214</v>
      </c>
      <c r="C51" s="25"/>
      <c r="D51" s="33"/>
      <c r="E51" s="33"/>
      <c r="F51" s="136"/>
      <c r="G51" s="10"/>
      <c r="H51" s="66"/>
      <c r="I51" s="67">
        <f t="shared" si="1"/>
        <v>0</v>
      </c>
    </row>
    <row r="52" spans="1:9" s="130" customFormat="1" ht="11.25" customHeight="1" thickBot="1">
      <c r="A52" s="94" t="s">
        <v>176</v>
      </c>
      <c r="B52" s="123" t="s">
        <v>178</v>
      </c>
      <c r="C52" s="25">
        <v>76.338</v>
      </c>
      <c r="D52" s="33">
        <v>151.652</v>
      </c>
      <c r="E52" s="33">
        <v>151.93728</v>
      </c>
      <c r="F52" s="136"/>
      <c r="G52" s="10">
        <v>92.63985</v>
      </c>
      <c r="H52" s="66">
        <f t="shared" si="0"/>
        <v>100.18811489462718</v>
      </c>
      <c r="I52" s="67">
        <f t="shared" si="1"/>
        <v>0.2852800000000002</v>
      </c>
    </row>
    <row r="53" spans="1:9" s="130" customFormat="1" ht="11.25" customHeight="1" thickBot="1">
      <c r="A53" s="94" t="s">
        <v>201</v>
      </c>
      <c r="B53" s="121" t="s">
        <v>202</v>
      </c>
      <c r="C53" s="28"/>
      <c r="D53" s="36">
        <v>0.09</v>
      </c>
      <c r="E53" s="36"/>
      <c r="F53" s="137"/>
      <c r="G53" s="13">
        <v>1E-05</v>
      </c>
      <c r="H53" s="66">
        <f t="shared" si="0"/>
        <v>0</v>
      </c>
      <c r="I53" s="67">
        <f t="shared" si="1"/>
        <v>-0.09</v>
      </c>
    </row>
    <row r="54" spans="1:9" s="130" customFormat="1" ht="23.25" customHeight="1" thickBot="1">
      <c r="A54" s="94" t="s">
        <v>203</v>
      </c>
      <c r="B54" s="138" t="s">
        <v>204</v>
      </c>
      <c r="C54" s="28">
        <v>862.221</v>
      </c>
      <c r="D54" s="36">
        <v>2612.22331</v>
      </c>
      <c r="E54" s="36">
        <v>2612.12501</v>
      </c>
      <c r="F54" s="137"/>
      <c r="G54" s="13">
        <v>2477.67062</v>
      </c>
      <c r="H54" s="66">
        <f t="shared" si="0"/>
        <v>99.9962369220264</v>
      </c>
      <c r="I54" s="67">
        <f t="shared" si="1"/>
        <v>-0.09829999999965366</v>
      </c>
    </row>
    <row r="55" spans="1:10" s="130" customFormat="1" ht="34.5" customHeight="1" thickBot="1">
      <c r="A55" s="139" t="s">
        <v>227</v>
      </c>
      <c r="B55" s="140" t="s">
        <v>119</v>
      </c>
      <c r="C55" s="141"/>
      <c r="D55" s="201"/>
      <c r="E55" s="40"/>
      <c r="F55" s="108"/>
      <c r="G55" s="40"/>
      <c r="H55" s="66"/>
      <c r="I55" s="67">
        <f t="shared" si="1"/>
        <v>0</v>
      </c>
      <c r="J55" s="45"/>
    </row>
    <row r="56" spans="1:9" s="3" customFormat="1" ht="11.25" customHeight="1" thickBot="1">
      <c r="A56" s="89" t="s">
        <v>143</v>
      </c>
      <c r="B56" s="90" t="s">
        <v>40</v>
      </c>
      <c r="C56" s="29">
        <v>1000</v>
      </c>
      <c r="D56" s="37">
        <v>1603</v>
      </c>
      <c r="E56" s="37">
        <v>1220.01777</v>
      </c>
      <c r="F56" s="142"/>
      <c r="G56" s="15">
        <v>1046.5991</v>
      </c>
      <c r="H56" s="66">
        <f t="shared" si="0"/>
        <v>76.10840736119775</v>
      </c>
      <c r="I56" s="67">
        <f t="shared" si="1"/>
        <v>-382.9822300000001</v>
      </c>
    </row>
    <row r="57" spans="1:9" ht="11.25" customHeight="1" thickBot="1">
      <c r="A57" s="89" t="s">
        <v>41</v>
      </c>
      <c r="B57" s="90" t="s">
        <v>42</v>
      </c>
      <c r="C57" s="29">
        <f>C60+C62+C64+C66+C67+C69+C70+C71+C73+C75+C82+C58+C78</f>
        <v>716.0000000000001</v>
      </c>
      <c r="D57" s="37">
        <f>D60+D62+D64+D66+D67+D69+D70+D71+D73+D75+D82+D58+D78+D79</f>
        <v>1079.5</v>
      </c>
      <c r="E57" s="37">
        <f>E60+E62+E64+E66+E67+E69+E70+E71+E73+E75+E58+E78+E79+E80</f>
        <v>835.08906</v>
      </c>
      <c r="F57" s="29">
        <f>F60+F62+F64+F66+F67+F69+F70+F71+F73+F75+F58+F78+F79+F80</f>
        <v>0</v>
      </c>
      <c r="G57" s="37">
        <f>G60+G62+G64+G66+G67+G69+G70+G71+G73+G75+G58+G78+G79+G80+G72</f>
        <v>690.9013400000001</v>
      </c>
      <c r="H57" s="66">
        <f t="shared" si="0"/>
        <v>77.35887540528023</v>
      </c>
      <c r="I57" s="67">
        <f t="shared" si="1"/>
        <v>-244.41093999999998</v>
      </c>
    </row>
    <row r="58" spans="1:9" ht="11.25" customHeight="1" thickBot="1">
      <c r="A58" s="101" t="s">
        <v>144</v>
      </c>
      <c r="B58" s="102" t="s">
        <v>193</v>
      </c>
      <c r="C58" s="26">
        <v>30.1</v>
      </c>
      <c r="D58" s="34">
        <v>75</v>
      </c>
      <c r="E58" s="34">
        <v>46.37461</v>
      </c>
      <c r="F58" s="79"/>
      <c r="G58" s="11">
        <v>38.3645</v>
      </c>
      <c r="H58" s="66">
        <f t="shared" si="0"/>
        <v>61.83281333333333</v>
      </c>
      <c r="I58" s="67">
        <f t="shared" si="1"/>
        <v>-28.625390000000003</v>
      </c>
    </row>
    <row r="59" spans="1:10" s="3" customFormat="1" ht="11.25" customHeight="1" thickBot="1">
      <c r="A59" s="73" t="s">
        <v>43</v>
      </c>
      <c r="B59" s="74" t="s">
        <v>44</v>
      </c>
      <c r="C59" s="28"/>
      <c r="D59" s="36"/>
      <c r="E59" s="143"/>
      <c r="F59" s="144"/>
      <c r="G59" s="235"/>
      <c r="H59" s="66"/>
      <c r="I59" s="67">
        <f t="shared" si="1"/>
        <v>0</v>
      </c>
      <c r="J59" s="45"/>
    </row>
    <row r="60" spans="2:9" ht="11.25" customHeight="1" thickBot="1">
      <c r="B60" s="74" t="s">
        <v>45</v>
      </c>
      <c r="C60" s="26"/>
      <c r="D60" s="34">
        <v>2</v>
      </c>
      <c r="E60" s="35">
        <v>1.255</v>
      </c>
      <c r="F60" s="88"/>
      <c r="G60" s="9">
        <v>-0.6093</v>
      </c>
      <c r="H60" s="66"/>
      <c r="I60" s="67">
        <f t="shared" si="1"/>
        <v>-0.7450000000000001</v>
      </c>
    </row>
    <row r="61" spans="1:9" ht="11.25" customHeight="1" thickBot="1">
      <c r="A61" s="94" t="s">
        <v>46</v>
      </c>
      <c r="B61" s="99" t="s">
        <v>194</v>
      </c>
      <c r="C61" s="28"/>
      <c r="D61" s="36"/>
      <c r="E61" s="36"/>
      <c r="F61" s="100"/>
      <c r="G61" s="13"/>
      <c r="H61" s="66"/>
      <c r="I61" s="67">
        <f t="shared" si="1"/>
        <v>0</v>
      </c>
    </row>
    <row r="62" spans="1:9" ht="11.25" customHeight="1" thickBot="1">
      <c r="A62" s="101"/>
      <c r="B62" s="102" t="s">
        <v>47</v>
      </c>
      <c r="C62" s="26">
        <v>34</v>
      </c>
      <c r="D62" s="34">
        <v>90</v>
      </c>
      <c r="E62" s="34">
        <v>48</v>
      </c>
      <c r="F62" s="88"/>
      <c r="G62" s="11">
        <v>37</v>
      </c>
      <c r="H62" s="66">
        <f t="shared" si="0"/>
        <v>53.333333333333336</v>
      </c>
      <c r="I62" s="67">
        <f t="shared" si="1"/>
        <v>-42</v>
      </c>
    </row>
    <row r="63" spans="1:9" ht="11.25" customHeight="1" thickBot="1">
      <c r="A63" s="94" t="s">
        <v>64</v>
      </c>
      <c r="B63" s="99" t="s">
        <v>44</v>
      </c>
      <c r="C63" s="27"/>
      <c r="D63" s="35"/>
      <c r="E63" s="35"/>
      <c r="F63" s="88"/>
      <c r="G63" s="35"/>
      <c r="H63" s="66"/>
      <c r="I63" s="67">
        <f t="shared" si="1"/>
        <v>0</v>
      </c>
    </row>
    <row r="64" spans="1:9" ht="11.25" customHeight="1" thickBot="1">
      <c r="A64" s="101"/>
      <c r="B64" s="102" t="s">
        <v>195</v>
      </c>
      <c r="C64" s="27">
        <v>9.5</v>
      </c>
      <c r="D64" s="35">
        <v>9.5</v>
      </c>
      <c r="E64" s="35">
        <v>10</v>
      </c>
      <c r="F64" s="88"/>
      <c r="G64" s="35"/>
      <c r="H64" s="66">
        <f t="shared" si="0"/>
        <v>105.26315789473684</v>
      </c>
      <c r="I64" s="67">
        <f t="shared" si="1"/>
        <v>0.5</v>
      </c>
    </row>
    <row r="65" spans="1:9" ht="11.25" customHeight="1" thickBot="1">
      <c r="A65" s="73" t="s">
        <v>246</v>
      </c>
      <c r="B65" s="74" t="s">
        <v>220</v>
      </c>
      <c r="C65" s="28"/>
      <c r="D65" s="36"/>
      <c r="E65" s="36"/>
      <c r="F65" s="88"/>
      <c r="G65" s="36"/>
      <c r="H65" s="66"/>
      <c r="I65" s="67">
        <f t="shared" si="1"/>
        <v>0</v>
      </c>
    </row>
    <row r="66" spans="2:9" ht="11.25" customHeight="1" thickBot="1">
      <c r="B66" s="102"/>
      <c r="C66" s="26"/>
      <c r="D66" s="34"/>
      <c r="E66" s="34"/>
      <c r="F66" s="88"/>
      <c r="G66" s="34"/>
      <c r="H66" s="66"/>
      <c r="I66" s="67">
        <f t="shared" si="1"/>
        <v>0</v>
      </c>
    </row>
    <row r="67" spans="1:9" ht="11.25" customHeight="1" thickBot="1">
      <c r="A67" s="94" t="s">
        <v>125</v>
      </c>
      <c r="B67" s="99" t="s">
        <v>127</v>
      </c>
      <c r="C67" s="28">
        <v>171</v>
      </c>
      <c r="D67" s="36">
        <v>10</v>
      </c>
      <c r="E67" s="33"/>
      <c r="F67" s="88"/>
      <c r="G67" s="10">
        <v>170</v>
      </c>
      <c r="H67" s="66">
        <f t="shared" si="0"/>
        <v>0</v>
      </c>
      <c r="I67" s="67">
        <f t="shared" si="1"/>
        <v>-10</v>
      </c>
    </row>
    <row r="68" spans="1:9" ht="11.25" customHeight="1" thickBot="1">
      <c r="A68" s="94" t="s">
        <v>48</v>
      </c>
      <c r="B68" s="99" t="s">
        <v>49</v>
      </c>
      <c r="C68" s="28"/>
      <c r="D68" s="36"/>
      <c r="E68" s="36"/>
      <c r="F68" s="100"/>
      <c r="G68" s="13"/>
      <c r="H68" s="66"/>
      <c r="I68" s="67">
        <f t="shared" si="1"/>
        <v>0</v>
      </c>
    </row>
    <row r="69" spans="1:9" ht="11.25" customHeight="1" thickBot="1">
      <c r="A69" s="101"/>
      <c r="B69" s="102" t="s">
        <v>50</v>
      </c>
      <c r="C69" s="26">
        <v>95</v>
      </c>
      <c r="D69" s="34">
        <v>125</v>
      </c>
      <c r="E69" s="34">
        <v>73</v>
      </c>
      <c r="F69" s="79"/>
      <c r="G69" s="11">
        <v>60</v>
      </c>
      <c r="H69" s="66">
        <f t="shared" si="0"/>
        <v>58.4</v>
      </c>
      <c r="I69" s="67">
        <f t="shared" si="1"/>
        <v>-52</v>
      </c>
    </row>
    <row r="70" spans="1:9" ht="11.25" customHeight="1" thickBot="1">
      <c r="A70" s="94" t="s">
        <v>51</v>
      </c>
      <c r="B70" s="99" t="s">
        <v>126</v>
      </c>
      <c r="C70" s="28">
        <v>16.1</v>
      </c>
      <c r="D70" s="36">
        <v>180</v>
      </c>
      <c r="E70" s="33">
        <v>140.4</v>
      </c>
      <c r="F70" s="79"/>
      <c r="G70" s="10">
        <v>65.659</v>
      </c>
      <c r="H70" s="66">
        <f t="shared" si="0"/>
        <v>78</v>
      </c>
      <c r="I70" s="67">
        <f t="shared" si="1"/>
        <v>-39.599999999999994</v>
      </c>
    </row>
    <row r="71" spans="1:9" ht="11.25" customHeight="1" thickBot="1">
      <c r="A71" s="94" t="s">
        <v>52</v>
      </c>
      <c r="B71" s="99" t="s">
        <v>53</v>
      </c>
      <c r="C71" s="25"/>
      <c r="D71" s="33"/>
      <c r="E71" s="33"/>
      <c r="F71" s="77"/>
      <c r="G71" s="33"/>
      <c r="H71" s="66"/>
      <c r="I71" s="67">
        <f t="shared" si="1"/>
        <v>0</v>
      </c>
    </row>
    <row r="72" spans="1:9" ht="11.25" customHeight="1" thickBot="1">
      <c r="A72" s="94" t="s">
        <v>54</v>
      </c>
      <c r="B72" s="99" t="s">
        <v>49</v>
      </c>
      <c r="C72" s="27"/>
      <c r="D72" s="35"/>
      <c r="E72" s="35"/>
      <c r="F72" s="88"/>
      <c r="G72" s="35"/>
      <c r="H72" s="66"/>
      <c r="I72" s="67">
        <f t="shared" si="1"/>
        <v>0</v>
      </c>
    </row>
    <row r="73" spans="2:9" ht="11.25" customHeight="1" thickBot="1">
      <c r="B73" s="74" t="s">
        <v>55</v>
      </c>
      <c r="C73" s="27"/>
      <c r="D73" s="35">
        <v>2</v>
      </c>
      <c r="E73" s="35">
        <v>2.5</v>
      </c>
      <c r="F73" s="88"/>
      <c r="G73" s="35"/>
      <c r="H73" s="66"/>
      <c r="I73" s="67">
        <f t="shared" si="1"/>
        <v>0.5</v>
      </c>
    </row>
    <row r="74" spans="1:9" ht="11.25" customHeight="1" thickBot="1">
      <c r="A74" s="94" t="s">
        <v>56</v>
      </c>
      <c r="B74" s="99" t="s">
        <v>57</v>
      </c>
      <c r="C74" s="28"/>
      <c r="D74" s="36"/>
      <c r="E74" s="36"/>
      <c r="F74" s="88"/>
      <c r="G74" s="36"/>
      <c r="H74" s="66"/>
      <c r="I74" s="67">
        <f t="shared" si="1"/>
        <v>0</v>
      </c>
    </row>
    <row r="75" spans="1:9" ht="11.25" customHeight="1" thickBot="1">
      <c r="A75" s="101"/>
      <c r="B75" s="102" t="s">
        <v>58</v>
      </c>
      <c r="C75" s="26">
        <f>C76+C77</f>
        <v>0</v>
      </c>
      <c r="D75" s="34">
        <f>D76+D77</f>
        <v>0</v>
      </c>
      <c r="E75" s="34">
        <f>E76+E77</f>
        <v>0</v>
      </c>
      <c r="F75" s="131">
        <f>F76+F77</f>
        <v>0</v>
      </c>
      <c r="G75" s="34">
        <f>G76+G77</f>
        <v>0</v>
      </c>
      <c r="H75" s="66"/>
      <c r="I75" s="67">
        <f t="shared" si="1"/>
        <v>0</v>
      </c>
    </row>
    <row r="76" spans="1:9" ht="11.25" customHeight="1" thickBot="1">
      <c r="A76" s="73" t="s">
        <v>173</v>
      </c>
      <c r="B76" s="145" t="s">
        <v>172</v>
      </c>
      <c r="C76" s="27"/>
      <c r="D76" s="35"/>
      <c r="E76" s="35"/>
      <c r="F76" s="88"/>
      <c r="G76" s="35"/>
      <c r="H76" s="66"/>
      <c r="I76" s="67">
        <f aca="true" t="shared" si="2" ref="I76:I142">E76-D76</f>
        <v>0</v>
      </c>
    </row>
    <row r="77" spans="1:9" ht="11.25" customHeight="1" thickBot="1">
      <c r="A77" s="106" t="s">
        <v>146</v>
      </c>
      <c r="B77" s="146" t="s">
        <v>150</v>
      </c>
      <c r="C77" s="25"/>
      <c r="D77" s="33"/>
      <c r="E77" s="33"/>
      <c r="F77" s="77"/>
      <c r="G77" s="33"/>
      <c r="H77" s="66"/>
      <c r="I77" s="67">
        <f t="shared" si="2"/>
        <v>0</v>
      </c>
    </row>
    <row r="78" spans="1:9" ht="11.25" customHeight="1" thickBot="1">
      <c r="A78" s="106" t="s">
        <v>136</v>
      </c>
      <c r="B78" s="147" t="s">
        <v>174</v>
      </c>
      <c r="C78" s="25">
        <v>3</v>
      </c>
      <c r="D78" s="33">
        <v>3</v>
      </c>
      <c r="E78" s="33"/>
      <c r="F78" s="77"/>
      <c r="G78" s="33"/>
      <c r="H78" s="66">
        <f aca="true" t="shared" si="3" ref="H78:H143">E78/D78*100</f>
        <v>0</v>
      </c>
      <c r="I78" s="67">
        <f t="shared" si="2"/>
        <v>-3</v>
      </c>
    </row>
    <row r="79" spans="1:9" ht="11.25" customHeight="1" thickBot="1">
      <c r="A79" s="106" t="s">
        <v>181</v>
      </c>
      <c r="B79" s="147" t="s">
        <v>174</v>
      </c>
      <c r="C79" s="25"/>
      <c r="D79" s="33">
        <v>25</v>
      </c>
      <c r="E79" s="33">
        <v>21</v>
      </c>
      <c r="F79" s="77"/>
      <c r="G79" s="33"/>
      <c r="H79" s="66">
        <f t="shared" si="3"/>
        <v>84</v>
      </c>
      <c r="I79" s="67">
        <f t="shared" si="2"/>
        <v>-4</v>
      </c>
    </row>
    <row r="80" spans="1:9" ht="11.25" customHeight="1" thickBot="1">
      <c r="A80" s="106" t="s">
        <v>59</v>
      </c>
      <c r="B80" s="105" t="s">
        <v>60</v>
      </c>
      <c r="C80" s="25">
        <f>C82</f>
        <v>357.3</v>
      </c>
      <c r="D80" s="33">
        <f>D82</f>
        <v>558</v>
      </c>
      <c r="E80" s="33">
        <f>E82</f>
        <v>492.55945</v>
      </c>
      <c r="F80" s="148">
        <f>F82</f>
        <v>0</v>
      </c>
      <c r="G80" s="33">
        <f>G82</f>
        <v>320.48714</v>
      </c>
      <c r="H80" s="66">
        <f t="shared" si="3"/>
        <v>88.27230286738352</v>
      </c>
      <c r="I80" s="67">
        <f t="shared" si="2"/>
        <v>-65.44054999999997</v>
      </c>
    </row>
    <row r="81" spans="1:9" ht="11.25" customHeight="1" thickBot="1">
      <c r="A81" s="94" t="s">
        <v>61</v>
      </c>
      <c r="B81" s="99" t="s">
        <v>62</v>
      </c>
      <c r="C81" s="28"/>
      <c r="D81" s="36"/>
      <c r="E81" s="36"/>
      <c r="F81" s="100"/>
      <c r="G81" s="36"/>
      <c r="H81" s="66"/>
      <c r="I81" s="67">
        <f t="shared" si="2"/>
        <v>0</v>
      </c>
    </row>
    <row r="82" spans="2:9" ht="11.25" customHeight="1" thickBot="1">
      <c r="B82" s="74" t="s">
        <v>63</v>
      </c>
      <c r="C82" s="27">
        <v>357.3</v>
      </c>
      <c r="D82" s="35">
        <v>558</v>
      </c>
      <c r="E82" s="36">
        <v>492.55945</v>
      </c>
      <c r="F82" s="88"/>
      <c r="G82" s="13">
        <v>320.48714</v>
      </c>
      <c r="H82" s="66">
        <f t="shared" si="3"/>
        <v>88.27230286738352</v>
      </c>
      <c r="I82" s="67">
        <f t="shared" si="2"/>
        <v>-65.44054999999997</v>
      </c>
    </row>
    <row r="83" spans="1:9" ht="11.25" customHeight="1" thickBot="1">
      <c r="A83" s="89" t="s">
        <v>65</v>
      </c>
      <c r="B83" s="90" t="s">
        <v>66</v>
      </c>
      <c r="C83" s="29">
        <f>C84+C85+C86</f>
        <v>0</v>
      </c>
      <c r="D83" s="37">
        <f>D84+D85+D86</f>
        <v>156</v>
      </c>
      <c r="E83" s="37">
        <f>E84+E85+E86</f>
        <v>108.34023000000002</v>
      </c>
      <c r="F83" s="134">
        <f>F84+F85+F86</f>
        <v>0</v>
      </c>
      <c r="G83" s="37">
        <f>G84+G85+G86</f>
        <v>1356.33241</v>
      </c>
      <c r="H83" s="66"/>
      <c r="I83" s="67">
        <f t="shared" si="2"/>
        <v>-47.65976999999998</v>
      </c>
    </row>
    <row r="84" spans="1:9" ht="11.25" customHeight="1" thickBot="1">
      <c r="A84" s="73" t="s">
        <v>67</v>
      </c>
      <c r="B84" s="74" t="s">
        <v>68</v>
      </c>
      <c r="C84" s="26"/>
      <c r="D84" s="34"/>
      <c r="E84" s="34">
        <v>-47.00311</v>
      </c>
      <c r="F84" s="79"/>
      <c r="G84" s="11">
        <v>2.35101</v>
      </c>
      <c r="H84" s="66"/>
      <c r="I84" s="67">
        <f t="shared" si="2"/>
        <v>-47.00311</v>
      </c>
    </row>
    <row r="85" spans="1:9" ht="11.25" customHeight="1" thickBot="1">
      <c r="A85" s="94" t="s">
        <v>216</v>
      </c>
      <c r="B85" s="105" t="s">
        <v>68</v>
      </c>
      <c r="C85" s="25"/>
      <c r="D85" s="33"/>
      <c r="E85" s="33"/>
      <c r="F85" s="77"/>
      <c r="G85" s="10"/>
      <c r="H85" s="66"/>
      <c r="I85" s="67">
        <f t="shared" si="2"/>
        <v>0</v>
      </c>
    </row>
    <row r="86" spans="1:9" ht="11.25" customHeight="1" thickBot="1">
      <c r="A86" s="94" t="s">
        <v>69</v>
      </c>
      <c r="B86" s="99" t="s">
        <v>66</v>
      </c>
      <c r="C86" s="28"/>
      <c r="D86" s="36">
        <v>156</v>
      </c>
      <c r="E86" s="36">
        <v>155.34334</v>
      </c>
      <c r="F86" s="100"/>
      <c r="G86" s="13">
        <v>1353.9814</v>
      </c>
      <c r="H86" s="66"/>
      <c r="I86" s="67">
        <f t="shared" si="2"/>
        <v>-0.656659999999988</v>
      </c>
    </row>
    <row r="87" spans="1:9" ht="11.25" customHeight="1" thickBot="1">
      <c r="A87" s="149" t="s">
        <v>72</v>
      </c>
      <c r="B87" s="65" t="s">
        <v>73</v>
      </c>
      <c r="C87" s="31">
        <f>C88+C164+C162+C161</f>
        <v>306118.558</v>
      </c>
      <c r="D87" s="40">
        <f>D88+D164+D162+D161</f>
        <v>358628.9358</v>
      </c>
      <c r="E87" s="40">
        <f>E88+E161+E162+E164+E163</f>
        <v>275755.21543000004</v>
      </c>
      <c r="F87" s="40">
        <f>F88+F164+F162+F161</f>
        <v>0</v>
      </c>
      <c r="G87" s="40">
        <f>G88+G164+G162+G161</f>
        <v>282274.22858999996</v>
      </c>
      <c r="H87" s="66">
        <f t="shared" si="3"/>
        <v>76.89151317778304</v>
      </c>
      <c r="I87" s="67">
        <f t="shared" si="2"/>
        <v>-82873.72036999994</v>
      </c>
    </row>
    <row r="88" spans="1:9" ht="11.25" customHeight="1" thickBot="1">
      <c r="A88" s="150" t="s">
        <v>130</v>
      </c>
      <c r="B88" s="151" t="s">
        <v>131</v>
      </c>
      <c r="C88" s="117">
        <f>C89+C92+C113+C143</f>
        <v>306118.558</v>
      </c>
      <c r="D88" s="116">
        <f>D89+D92+D113+D143</f>
        <v>354447.9358</v>
      </c>
      <c r="E88" s="116">
        <f>E89+E92+E113+E143</f>
        <v>271586.96178</v>
      </c>
      <c r="F88" s="116">
        <f>F89+F92+F113+F143</f>
        <v>0</v>
      </c>
      <c r="G88" s="116">
        <f>G89+G92+G113+G143</f>
        <v>280540.52567999996</v>
      </c>
      <c r="H88" s="66">
        <f t="shared" si="3"/>
        <v>76.6225260042832</v>
      </c>
      <c r="I88" s="67">
        <f t="shared" si="2"/>
        <v>-82860.97401999997</v>
      </c>
    </row>
    <row r="89" spans="1:9" ht="11.25" customHeight="1" thickBot="1">
      <c r="A89" s="149" t="s">
        <v>74</v>
      </c>
      <c r="B89" s="65" t="s">
        <v>75</v>
      </c>
      <c r="C89" s="31">
        <f>C90+C91</f>
        <v>108768</v>
      </c>
      <c r="D89" s="40">
        <f>D90+D91</f>
        <v>108768</v>
      </c>
      <c r="E89" s="40">
        <f>E90+E91</f>
        <v>86474</v>
      </c>
      <c r="F89" s="152">
        <f>F90+F91</f>
        <v>0</v>
      </c>
      <c r="G89" s="40">
        <f>G90+G91</f>
        <v>89958</v>
      </c>
      <c r="H89" s="66">
        <f t="shared" si="3"/>
        <v>79.50316269491027</v>
      </c>
      <c r="I89" s="67">
        <f t="shared" si="2"/>
        <v>-22294</v>
      </c>
    </row>
    <row r="90" spans="1:9" ht="11.25" customHeight="1" thickBot="1">
      <c r="A90" s="101" t="s">
        <v>76</v>
      </c>
      <c r="B90" s="102" t="s">
        <v>77</v>
      </c>
      <c r="C90" s="153">
        <v>108768</v>
      </c>
      <c r="D90" s="202">
        <v>108768</v>
      </c>
      <c r="E90" s="34">
        <v>86474</v>
      </c>
      <c r="G90" s="11">
        <v>89958</v>
      </c>
      <c r="H90" s="66">
        <f t="shared" si="3"/>
        <v>79.50316269491027</v>
      </c>
      <c r="I90" s="67">
        <f t="shared" si="2"/>
        <v>-22294</v>
      </c>
    </row>
    <row r="91" spans="1:9" ht="11.25" customHeight="1" thickBot="1">
      <c r="A91" s="154" t="s">
        <v>121</v>
      </c>
      <c r="B91" s="145" t="s">
        <v>122</v>
      </c>
      <c r="C91" s="155"/>
      <c r="D91" s="203"/>
      <c r="E91" s="35"/>
      <c r="G91" s="35"/>
      <c r="H91" s="66"/>
      <c r="I91" s="67">
        <f t="shared" si="2"/>
        <v>0</v>
      </c>
    </row>
    <row r="92" spans="1:10" ht="11.25" customHeight="1" thickBot="1">
      <c r="A92" s="149" t="s">
        <v>78</v>
      </c>
      <c r="B92" s="65" t="s">
        <v>79</v>
      </c>
      <c r="C92" s="31">
        <f>C94+C96+C101+C97+C100+C98</f>
        <v>18049.8</v>
      </c>
      <c r="D92" s="40">
        <f>D94+D96+D101+D97+D100+D98+D93+D99</f>
        <v>28511.4</v>
      </c>
      <c r="E92" s="40">
        <f>E94+E96+E101+E97+E100+E98+E93+E95+E99</f>
        <v>19217.204850000006</v>
      </c>
      <c r="F92" s="152">
        <f>F94+F96+F101+F97+F100</f>
        <v>0</v>
      </c>
      <c r="G92" s="40">
        <f>G94+G96+G101+G97+G100+G93+G95+G98</f>
        <v>30941.129559999998</v>
      </c>
      <c r="H92" s="66">
        <f t="shared" si="3"/>
        <v>67.40182821608201</v>
      </c>
      <c r="I92" s="67">
        <f t="shared" si="2"/>
        <v>-9294.195149999996</v>
      </c>
      <c r="J92" s="3"/>
    </row>
    <row r="93" spans="1:10" ht="11.25" customHeight="1" thickBot="1">
      <c r="A93" s="101" t="s">
        <v>250</v>
      </c>
      <c r="B93" s="102" t="s">
        <v>256</v>
      </c>
      <c r="C93" s="153"/>
      <c r="D93" s="202">
        <v>1300.2</v>
      </c>
      <c r="E93" s="34">
        <v>1300.2</v>
      </c>
      <c r="F93" s="156"/>
      <c r="G93" s="11">
        <v>3777.299</v>
      </c>
      <c r="H93" s="66"/>
      <c r="I93" s="67">
        <f t="shared" si="2"/>
        <v>0</v>
      </c>
      <c r="J93" s="3"/>
    </row>
    <row r="94" spans="1:10" ht="11.25" customHeight="1" thickBot="1">
      <c r="A94" s="106" t="s">
        <v>251</v>
      </c>
      <c r="B94" s="105" t="s">
        <v>80</v>
      </c>
      <c r="C94" s="157"/>
      <c r="D94" s="204">
        <v>4956.6</v>
      </c>
      <c r="E94" s="33">
        <v>4956.6</v>
      </c>
      <c r="F94" s="148"/>
      <c r="G94" s="10">
        <v>1691.942</v>
      </c>
      <c r="H94" s="66">
        <f t="shared" si="3"/>
        <v>100</v>
      </c>
      <c r="I94" s="67">
        <f t="shared" si="2"/>
        <v>0</v>
      </c>
      <c r="J94" s="3"/>
    </row>
    <row r="95" spans="1:10" ht="11.25" customHeight="1" thickBot="1">
      <c r="A95" s="101" t="s">
        <v>250</v>
      </c>
      <c r="B95" s="102" t="s">
        <v>252</v>
      </c>
      <c r="C95" s="153"/>
      <c r="D95" s="202"/>
      <c r="E95" s="34"/>
      <c r="F95" s="156"/>
      <c r="G95" s="34"/>
      <c r="H95" s="66"/>
      <c r="I95" s="67">
        <f t="shared" si="2"/>
        <v>0</v>
      </c>
      <c r="J95" s="3"/>
    </row>
    <row r="96" spans="1:10" s="3" customFormat="1" ht="11.25" customHeight="1" thickBot="1">
      <c r="A96" s="101" t="s">
        <v>111</v>
      </c>
      <c r="B96" s="102" t="s">
        <v>81</v>
      </c>
      <c r="C96" s="153">
        <v>5137</v>
      </c>
      <c r="D96" s="202">
        <v>6064</v>
      </c>
      <c r="E96" s="34">
        <v>1563.951</v>
      </c>
      <c r="F96" s="131"/>
      <c r="G96" s="11">
        <v>15435</v>
      </c>
      <c r="H96" s="66">
        <f t="shared" si="3"/>
        <v>25.790748680738783</v>
      </c>
      <c r="I96" s="67">
        <f t="shared" si="2"/>
        <v>-4500.049</v>
      </c>
      <c r="J96" s="45"/>
    </row>
    <row r="97" spans="1:10" s="3" customFormat="1" ht="11.25" customHeight="1" thickBot="1">
      <c r="A97" s="158" t="s">
        <v>135</v>
      </c>
      <c r="B97" s="99" t="s">
        <v>133</v>
      </c>
      <c r="C97" s="159"/>
      <c r="D97" s="128"/>
      <c r="E97" s="35"/>
      <c r="F97" s="1"/>
      <c r="G97" s="35"/>
      <c r="H97" s="66"/>
      <c r="I97" s="67">
        <f t="shared" si="2"/>
        <v>0</v>
      </c>
      <c r="J97" s="45"/>
    </row>
    <row r="98" spans="1:10" s="3" customFormat="1" ht="11.25" customHeight="1" thickBot="1">
      <c r="A98" s="160" t="s">
        <v>241</v>
      </c>
      <c r="B98" s="105" t="s">
        <v>242</v>
      </c>
      <c r="C98" s="161"/>
      <c r="D98" s="133"/>
      <c r="E98" s="36"/>
      <c r="F98" s="162"/>
      <c r="G98" s="13">
        <v>4869.88856</v>
      </c>
      <c r="H98" s="66"/>
      <c r="I98" s="67">
        <f t="shared" si="2"/>
        <v>0</v>
      </c>
      <c r="J98" s="45"/>
    </row>
    <row r="99" spans="1:10" s="3" customFormat="1" ht="11.25" customHeight="1" thickBot="1">
      <c r="A99" s="160" t="s">
        <v>270</v>
      </c>
      <c r="B99" s="105" t="s">
        <v>271</v>
      </c>
      <c r="C99" s="161"/>
      <c r="D99" s="133">
        <v>3317.8</v>
      </c>
      <c r="E99" s="36">
        <v>995.4</v>
      </c>
      <c r="F99" s="162"/>
      <c r="G99" s="36"/>
      <c r="H99" s="66"/>
      <c r="I99" s="67"/>
      <c r="J99" s="45"/>
    </row>
    <row r="100" spans="1:10" s="3" customFormat="1" ht="11.25" customHeight="1" thickBot="1">
      <c r="A100" s="160" t="s">
        <v>170</v>
      </c>
      <c r="B100" s="105" t="s">
        <v>84</v>
      </c>
      <c r="C100" s="161">
        <v>3208.9</v>
      </c>
      <c r="D100" s="133">
        <v>3221.9</v>
      </c>
      <c r="E100" s="36">
        <v>2772.4</v>
      </c>
      <c r="F100" s="162"/>
      <c r="G100" s="36"/>
      <c r="H100" s="66">
        <f t="shared" si="3"/>
        <v>86.04860486048605</v>
      </c>
      <c r="I100" s="67">
        <f t="shared" si="2"/>
        <v>-449.5</v>
      </c>
      <c r="J100" s="45"/>
    </row>
    <row r="101" spans="1:9" ht="11.25" customHeight="1" thickBot="1">
      <c r="A101" s="149" t="s">
        <v>82</v>
      </c>
      <c r="B101" s="65" t="s">
        <v>83</v>
      </c>
      <c r="C101" s="31">
        <f>C103+C104+C107+C102+C106+C108+C105+C111</f>
        <v>9703.9</v>
      </c>
      <c r="D101" s="40">
        <f>D103+D104+D107+D102+D106+D108+D105+D111</f>
        <v>9650.9</v>
      </c>
      <c r="E101" s="40">
        <f>E103+E104+E107+E102+E106+E108+E105+E110+E111+E112</f>
        <v>7628.653850000001</v>
      </c>
      <c r="F101" s="152">
        <f>F103+F104+F107+F102+F106+F105+F108</f>
        <v>0</v>
      </c>
      <c r="G101" s="40">
        <f>G103+G104+G107+G102+G106+G105+G108+G109+G112</f>
        <v>5167</v>
      </c>
      <c r="H101" s="66">
        <f t="shared" si="3"/>
        <v>79.04603560289715</v>
      </c>
      <c r="I101" s="67">
        <f t="shared" si="2"/>
        <v>-2022.246149999999</v>
      </c>
    </row>
    <row r="102" spans="1:9" ht="24.75" customHeight="1" thickBot="1">
      <c r="A102" s="101" t="s">
        <v>82</v>
      </c>
      <c r="B102" s="163" t="s">
        <v>211</v>
      </c>
      <c r="C102" s="165">
        <v>4000</v>
      </c>
      <c r="D102" s="205">
        <v>4000</v>
      </c>
      <c r="E102" s="164">
        <v>4000</v>
      </c>
      <c r="F102" s="79"/>
      <c r="G102" s="236">
        <v>2097</v>
      </c>
      <c r="H102" s="66">
        <f t="shared" si="3"/>
        <v>100</v>
      </c>
      <c r="I102" s="67">
        <f t="shared" si="2"/>
        <v>0</v>
      </c>
    </row>
    <row r="103" spans="1:9" ht="11.25" customHeight="1" thickBot="1">
      <c r="A103" s="94" t="s">
        <v>82</v>
      </c>
      <c r="B103" s="99" t="s">
        <v>185</v>
      </c>
      <c r="C103" s="161"/>
      <c r="D103" s="133"/>
      <c r="E103" s="34"/>
      <c r="F103" s="162"/>
      <c r="G103" s="34"/>
      <c r="H103" s="66" t="e">
        <f t="shared" si="3"/>
        <v>#DIV/0!</v>
      </c>
      <c r="I103" s="67">
        <f t="shared" si="2"/>
        <v>0</v>
      </c>
    </row>
    <row r="104" spans="1:9" ht="11.25" customHeight="1" thickBot="1">
      <c r="A104" s="94" t="s">
        <v>82</v>
      </c>
      <c r="B104" s="105" t="s">
        <v>85</v>
      </c>
      <c r="C104" s="157"/>
      <c r="D104" s="204"/>
      <c r="E104" s="33"/>
      <c r="F104" s="100"/>
      <c r="G104" s="10">
        <v>94.3</v>
      </c>
      <c r="H104" s="66"/>
      <c r="I104" s="67">
        <f t="shared" si="2"/>
        <v>0</v>
      </c>
    </row>
    <row r="105" spans="1:9" ht="24" customHeight="1" thickBot="1">
      <c r="A105" s="94" t="s">
        <v>82</v>
      </c>
      <c r="B105" s="93" t="s">
        <v>228</v>
      </c>
      <c r="C105" s="161"/>
      <c r="D105" s="133"/>
      <c r="E105" s="33"/>
      <c r="F105" s="100"/>
      <c r="G105" s="33"/>
      <c r="H105" s="66"/>
      <c r="I105" s="67">
        <f t="shared" si="2"/>
        <v>0</v>
      </c>
    </row>
    <row r="106" spans="1:9" ht="11.25" customHeight="1" thickBot="1">
      <c r="A106" s="94" t="s">
        <v>82</v>
      </c>
      <c r="B106" s="93" t="s">
        <v>237</v>
      </c>
      <c r="C106" s="161"/>
      <c r="D106" s="133"/>
      <c r="E106" s="33"/>
      <c r="F106" s="100"/>
      <c r="G106" s="10">
        <v>1438.9</v>
      </c>
      <c r="H106" s="66"/>
      <c r="I106" s="67">
        <f t="shared" si="2"/>
        <v>0</v>
      </c>
    </row>
    <row r="107" spans="1:9" ht="11.25" customHeight="1" thickBot="1">
      <c r="A107" s="94" t="s">
        <v>82</v>
      </c>
      <c r="B107" s="102" t="s">
        <v>186</v>
      </c>
      <c r="C107" s="161">
        <v>220</v>
      </c>
      <c r="D107" s="133">
        <v>1045</v>
      </c>
      <c r="E107" s="36">
        <v>634.66585</v>
      </c>
      <c r="F107" s="100"/>
      <c r="G107" s="111"/>
      <c r="H107" s="66">
        <f t="shared" si="3"/>
        <v>60.733574162679425</v>
      </c>
      <c r="I107" s="67">
        <f t="shared" si="2"/>
        <v>-410.33415</v>
      </c>
    </row>
    <row r="108" spans="1:9" ht="24.75" customHeight="1" thickBot="1">
      <c r="A108" s="94" t="s">
        <v>82</v>
      </c>
      <c r="B108" s="166" t="s">
        <v>229</v>
      </c>
      <c r="C108" s="28">
        <v>2273.9</v>
      </c>
      <c r="D108" s="36">
        <v>2273.9</v>
      </c>
      <c r="E108" s="36">
        <v>1511.488</v>
      </c>
      <c r="F108" s="167"/>
      <c r="G108" s="13">
        <v>1536.8</v>
      </c>
      <c r="H108" s="66">
        <f t="shared" si="3"/>
        <v>66.47117287479661</v>
      </c>
      <c r="I108" s="67">
        <f t="shared" si="2"/>
        <v>-762.412</v>
      </c>
    </row>
    <row r="109" spans="1:9" ht="12.75" customHeight="1" thickBot="1">
      <c r="A109" s="94" t="s">
        <v>82</v>
      </c>
      <c r="B109" s="166" t="s">
        <v>243</v>
      </c>
      <c r="C109" s="28"/>
      <c r="D109" s="36"/>
      <c r="E109" s="36"/>
      <c r="F109" s="167"/>
      <c r="G109" s="36"/>
      <c r="H109" s="66"/>
      <c r="I109" s="67">
        <f t="shared" si="2"/>
        <v>0</v>
      </c>
    </row>
    <row r="110" spans="1:9" ht="23.25" customHeight="1" thickBot="1">
      <c r="A110" s="106" t="s">
        <v>82</v>
      </c>
      <c r="B110" s="166" t="s">
        <v>244</v>
      </c>
      <c r="C110" s="28"/>
      <c r="D110" s="36"/>
      <c r="E110" s="36"/>
      <c r="F110" s="167"/>
      <c r="G110" s="36"/>
      <c r="H110" s="66"/>
      <c r="I110" s="67">
        <f t="shared" si="2"/>
        <v>0</v>
      </c>
    </row>
    <row r="111" spans="1:9" ht="25.5" customHeight="1" thickBot="1">
      <c r="A111" s="106" t="s">
        <v>82</v>
      </c>
      <c r="B111" s="95" t="s">
        <v>245</v>
      </c>
      <c r="C111" s="30">
        <v>3210</v>
      </c>
      <c r="D111" s="38">
        <v>2332</v>
      </c>
      <c r="E111" s="38">
        <v>1482.5</v>
      </c>
      <c r="F111" s="168"/>
      <c r="G111" s="38"/>
      <c r="H111" s="66">
        <f t="shared" si="3"/>
        <v>63.572041166380785</v>
      </c>
      <c r="I111" s="67">
        <f t="shared" si="2"/>
        <v>-849.5</v>
      </c>
    </row>
    <row r="112" spans="1:9" ht="12.75" customHeight="1" thickBot="1">
      <c r="A112" s="106" t="s">
        <v>82</v>
      </c>
      <c r="B112" s="95" t="s">
        <v>253</v>
      </c>
      <c r="C112" s="30"/>
      <c r="D112" s="38"/>
      <c r="E112" s="38"/>
      <c r="F112" s="168"/>
      <c r="G112" s="38"/>
      <c r="H112" s="66"/>
      <c r="I112" s="67">
        <f t="shared" si="2"/>
        <v>0</v>
      </c>
    </row>
    <row r="113" spans="1:9" ht="11.25" customHeight="1" thickBot="1">
      <c r="A113" s="150" t="s">
        <v>86</v>
      </c>
      <c r="B113" s="151" t="s">
        <v>87</v>
      </c>
      <c r="C113" s="117">
        <f>C118+C114+C116+C117+C138+C140+C137+C115</f>
        <v>156106.80000000002</v>
      </c>
      <c r="D113" s="116">
        <f>D118+D114+D116+D117+D138+D140+D137+D115+D134+D135+D133+D139+D136</f>
        <v>177074.8</v>
      </c>
      <c r="E113" s="116">
        <f>E118+E114+E116+E117+E138+E140+E137+E135+E133+E134+E139+E136</f>
        <v>136111.29224</v>
      </c>
      <c r="F113" s="169">
        <f>F118+F114+F116+F117+F138+F140+F137</f>
        <v>0</v>
      </c>
      <c r="G113" s="116">
        <f>G118+G114+G116+G117+G138+G140+G137+G133+G135</f>
        <v>132757.72707999998</v>
      </c>
      <c r="H113" s="66">
        <f t="shared" si="3"/>
        <v>76.86655144605558</v>
      </c>
      <c r="I113" s="67">
        <f t="shared" si="2"/>
        <v>-40963.50775999998</v>
      </c>
    </row>
    <row r="114" spans="1:9" ht="14.25" customHeight="1" thickBot="1">
      <c r="A114" s="101" t="s">
        <v>88</v>
      </c>
      <c r="B114" s="93" t="s">
        <v>257</v>
      </c>
      <c r="C114" s="170">
        <v>528</v>
      </c>
      <c r="D114" s="206">
        <v>669.5</v>
      </c>
      <c r="E114" s="35">
        <v>507.4314</v>
      </c>
      <c r="G114" s="9">
        <v>477.45</v>
      </c>
      <c r="H114" s="66">
        <f t="shared" si="3"/>
        <v>75.79259148618371</v>
      </c>
      <c r="I114" s="67">
        <f t="shared" si="2"/>
        <v>-162.0686</v>
      </c>
    </row>
    <row r="115" spans="1:9" ht="24.75" customHeight="1" thickBot="1">
      <c r="A115" s="101" t="s">
        <v>262</v>
      </c>
      <c r="B115" s="194" t="s">
        <v>263</v>
      </c>
      <c r="C115" s="195"/>
      <c r="D115" s="206">
        <v>3.9</v>
      </c>
      <c r="E115" s="35"/>
      <c r="G115" s="35"/>
      <c r="H115" s="66">
        <f t="shared" si="3"/>
        <v>0</v>
      </c>
      <c r="I115" s="67">
        <f t="shared" si="2"/>
        <v>-3.9</v>
      </c>
    </row>
    <row r="116" spans="1:10" ht="11.25" customHeight="1" thickBot="1">
      <c r="A116" s="106" t="s">
        <v>89</v>
      </c>
      <c r="B116" s="105" t="s">
        <v>258</v>
      </c>
      <c r="C116" s="153">
        <v>1371.6</v>
      </c>
      <c r="D116" s="202">
        <v>1371.6</v>
      </c>
      <c r="E116" s="33">
        <v>1079.638</v>
      </c>
      <c r="F116" s="171"/>
      <c r="G116" s="10">
        <v>1248.2</v>
      </c>
      <c r="H116" s="66">
        <f t="shared" si="3"/>
        <v>78.71376494604841</v>
      </c>
      <c r="I116" s="67">
        <f t="shared" si="2"/>
        <v>-291.962</v>
      </c>
      <c r="J116" s="3"/>
    </row>
    <row r="117" spans="1:10" ht="23.25" customHeight="1" thickBot="1">
      <c r="A117" s="106" t="s">
        <v>120</v>
      </c>
      <c r="B117" s="95" t="s">
        <v>259</v>
      </c>
      <c r="C117" s="170"/>
      <c r="D117" s="206">
        <v>318</v>
      </c>
      <c r="E117" s="33">
        <v>178.3955</v>
      </c>
      <c r="F117" s="171"/>
      <c r="G117" s="10">
        <v>364.1868</v>
      </c>
      <c r="H117" s="66">
        <f t="shared" si="3"/>
        <v>56.09921383647799</v>
      </c>
      <c r="I117" s="67">
        <f t="shared" si="2"/>
        <v>-139.6045</v>
      </c>
      <c r="J117" s="3"/>
    </row>
    <row r="118" spans="1:9" ht="11.25" customHeight="1" thickBot="1">
      <c r="A118" s="149" t="s">
        <v>90</v>
      </c>
      <c r="B118" s="65" t="s">
        <v>91</v>
      </c>
      <c r="C118" s="31">
        <f>C121+C122+C127+C130+C129+C120+C119+C128+C123+C131+C132+C124</f>
        <v>117543.3</v>
      </c>
      <c r="D118" s="40">
        <f>D121+D122+D127+D130+D129+D120+D119+D128+D123+D131+D132+D124+D125+D126</f>
        <v>118212.2</v>
      </c>
      <c r="E118" s="31">
        <f>E121+E122+E127+E130+E129+E120+E119+E128+E123+E131+E132+E124+E125</f>
        <v>89977.46947000001</v>
      </c>
      <c r="F118" s="152">
        <f>F121+F122+F127+F130+F129+F120+F119+F128+F123+F131+F132</f>
        <v>0</v>
      </c>
      <c r="G118" s="40">
        <f>G121+G122+G127+G130+G129+G120+G119+G128+G123+G131+G132</f>
        <v>90814.20147999999</v>
      </c>
      <c r="H118" s="66">
        <f t="shared" si="3"/>
        <v>76.115214394115</v>
      </c>
      <c r="I118" s="67">
        <f t="shared" si="2"/>
        <v>-28234.730529999986</v>
      </c>
    </row>
    <row r="119" spans="1:9" ht="25.5" customHeight="1" thickBot="1">
      <c r="A119" s="101" t="s">
        <v>90</v>
      </c>
      <c r="B119" s="163" t="s">
        <v>118</v>
      </c>
      <c r="C119" s="170">
        <v>1384.2</v>
      </c>
      <c r="D119" s="206">
        <v>1384.2</v>
      </c>
      <c r="E119" s="34">
        <v>1383.8573</v>
      </c>
      <c r="F119" s="172"/>
      <c r="G119" s="11">
        <v>1973.02308</v>
      </c>
      <c r="H119" s="66">
        <f t="shared" si="3"/>
        <v>99.97524201704955</v>
      </c>
      <c r="I119" s="67">
        <f t="shared" si="2"/>
        <v>-0.3427000000001499</v>
      </c>
    </row>
    <row r="120" spans="1:9" ht="11.25" customHeight="1" thickBot="1">
      <c r="A120" s="101" t="s">
        <v>90</v>
      </c>
      <c r="B120" s="93" t="s">
        <v>124</v>
      </c>
      <c r="C120" s="170">
        <v>27</v>
      </c>
      <c r="D120" s="206">
        <v>27</v>
      </c>
      <c r="E120" s="34"/>
      <c r="F120" s="172"/>
      <c r="G120" s="34"/>
      <c r="H120" s="66">
        <f t="shared" si="3"/>
        <v>0</v>
      </c>
      <c r="I120" s="67">
        <f t="shared" si="2"/>
        <v>-27</v>
      </c>
    </row>
    <row r="121" spans="1:9" ht="11.25" customHeight="1" thickBot="1">
      <c r="A121" s="101" t="s">
        <v>90</v>
      </c>
      <c r="B121" s="93" t="s">
        <v>199</v>
      </c>
      <c r="C121" s="170">
        <v>5444.6</v>
      </c>
      <c r="D121" s="206">
        <v>5596</v>
      </c>
      <c r="E121" s="34">
        <v>4707.73388</v>
      </c>
      <c r="F121" s="79"/>
      <c r="G121" s="11">
        <v>6113.1618</v>
      </c>
      <c r="H121" s="66">
        <f t="shared" si="3"/>
        <v>84.12676697641172</v>
      </c>
      <c r="I121" s="67">
        <f t="shared" si="2"/>
        <v>-888.2661200000002</v>
      </c>
    </row>
    <row r="122" spans="1:9" ht="11.25" customHeight="1" thickBot="1">
      <c r="A122" s="106" t="s">
        <v>90</v>
      </c>
      <c r="B122" s="105" t="s">
        <v>198</v>
      </c>
      <c r="C122" s="157">
        <v>92696.4</v>
      </c>
      <c r="D122" s="204">
        <v>92696.4</v>
      </c>
      <c r="E122" s="33">
        <v>69522</v>
      </c>
      <c r="F122" s="171"/>
      <c r="G122" s="10">
        <v>71546</v>
      </c>
      <c r="H122" s="66">
        <f t="shared" si="3"/>
        <v>74.9996763628361</v>
      </c>
      <c r="I122" s="67">
        <f t="shared" si="2"/>
        <v>-23174.399999999994</v>
      </c>
    </row>
    <row r="123" spans="1:9" ht="11.25" customHeight="1" thickBot="1">
      <c r="A123" s="106" t="s">
        <v>90</v>
      </c>
      <c r="B123" s="105" t="s">
        <v>171</v>
      </c>
      <c r="C123" s="157">
        <v>15653.6</v>
      </c>
      <c r="D123" s="204">
        <v>15653.6</v>
      </c>
      <c r="E123" s="33">
        <v>12369</v>
      </c>
      <c r="F123" s="171"/>
      <c r="G123" s="10">
        <v>9742</v>
      </c>
      <c r="H123" s="66">
        <f t="shared" si="3"/>
        <v>79.01696734297542</v>
      </c>
      <c r="I123" s="67">
        <f t="shared" si="2"/>
        <v>-3284.6000000000004</v>
      </c>
    </row>
    <row r="124" spans="1:9" ht="11.25" customHeight="1" thickBot="1">
      <c r="A124" s="106" t="s">
        <v>90</v>
      </c>
      <c r="B124" s="105" t="s">
        <v>254</v>
      </c>
      <c r="C124" s="157">
        <v>1185.9</v>
      </c>
      <c r="D124" s="204">
        <v>1186.7</v>
      </c>
      <c r="E124" s="33">
        <v>998.8717</v>
      </c>
      <c r="F124" s="171"/>
      <c r="G124" s="10"/>
      <c r="H124" s="66">
        <f t="shared" si="3"/>
        <v>84.17221707255415</v>
      </c>
      <c r="I124" s="67">
        <f t="shared" si="2"/>
        <v>-187.8283</v>
      </c>
    </row>
    <row r="125" spans="1:9" ht="11.25" customHeight="1" thickBot="1">
      <c r="A125" s="106" t="s">
        <v>90</v>
      </c>
      <c r="B125" s="105" t="s">
        <v>266</v>
      </c>
      <c r="C125" s="157"/>
      <c r="D125" s="204">
        <v>416.2</v>
      </c>
      <c r="E125" s="33">
        <v>312.14999</v>
      </c>
      <c r="F125" s="171"/>
      <c r="G125" s="33"/>
      <c r="H125" s="66">
        <f t="shared" si="3"/>
        <v>74.99999759730899</v>
      </c>
      <c r="I125" s="67">
        <f t="shared" si="2"/>
        <v>-104.05000999999999</v>
      </c>
    </row>
    <row r="126" spans="1:9" ht="24.75" customHeight="1" thickBot="1">
      <c r="A126" s="106" t="s">
        <v>90</v>
      </c>
      <c r="B126" s="95" t="s">
        <v>267</v>
      </c>
      <c r="C126" s="157"/>
      <c r="D126" s="204">
        <v>100.5</v>
      </c>
      <c r="E126" s="33"/>
      <c r="F126" s="171"/>
      <c r="G126" s="33"/>
      <c r="H126" s="66">
        <f t="shared" si="3"/>
        <v>0</v>
      </c>
      <c r="I126" s="67">
        <f t="shared" si="2"/>
        <v>-100.5</v>
      </c>
    </row>
    <row r="127" spans="1:9" ht="11.25" customHeight="1" thickBot="1">
      <c r="A127" s="106" t="s">
        <v>90</v>
      </c>
      <c r="B127" s="105" t="s">
        <v>92</v>
      </c>
      <c r="C127" s="157"/>
      <c r="D127" s="204"/>
      <c r="E127" s="33"/>
      <c r="F127" s="171"/>
      <c r="G127" s="10">
        <v>314.625</v>
      </c>
      <c r="H127" s="66"/>
      <c r="I127" s="67">
        <f t="shared" si="2"/>
        <v>0</v>
      </c>
    </row>
    <row r="128" spans="1:9" ht="11.25" customHeight="1" thickBot="1">
      <c r="A128" s="106" t="s">
        <v>90</v>
      </c>
      <c r="B128" s="105" t="s">
        <v>145</v>
      </c>
      <c r="C128" s="157"/>
      <c r="D128" s="204"/>
      <c r="E128" s="33"/>
      <c r="F128" s="171"/>
      <c r="G128" s="10">
        <v>7.125</v>
      </c>
      <c r="H128" s="66"/>
      <c r="I128" s="67">
        <f t="shared" si="2"/>
        <v>0</v>
      </c>
    </row>
    <row r="129" spans="1:9" ht="11.25" customHeight="1" thickBot="1">
      <c r="A129" s="106" t="s">
        <v>90</v>
      </c>
      <c r="B129" s="105" t="s">
        <v>93</v>
      </c>
      <c r="C129" s="173">
        <v>1151.6</v>
      </c>
      <c r="D129" s="207">
        <v>1151.6</v>
      </c>
      <c r="E129" s="38">
        <v>683.8566</v>
      </c>
      <c r="F129" s="174"/>
      <c r="G129" s="14">
        <v>551.8666</v>
      </c>
      <c r="H129" s="66">
        <f t="shared" si="3"/>
        <v>59.3831712400139</v>
      </c>
      <c r="I129" s="67">
        <f t="shared" si="2"/>
        <v>-467.74339999999995</v>
      </c>
    </row>
    <row r="130" spans="1:9" ht="11.25" customHeight="1" thickBot="1">
      <c r="A130" s="106" t="s">
        <v>90</v>
      </c>
      <c r="B130" s="105" t="s">
        <v>197</v>
      </c>
      <c r="C130" s="157"/>
      <c r="D130" s="204"/>
      <c r="E130" s="33"/>
      <c r="F130" s="171"/>
      <c r="G130" s="10">
        <v>216</v>
      </c>
      <c r="H130" s="66"/>
      <c r="I130" s="67">
        <f t="shared" si="2"/>
        <v>0</v>
      </c>
    </row>
    <row r="131" spans="1:9" ht="36" customHeight="1" thickBot="1">
      <c r="A131" s="106" t="s">
        <v>90</v>
      </c>
      <c r="B131" s="95" t="s">
        <v>230</v>
      </c>
      <c r="C131" s="153"/>
      <c r="D131" s="202"/>
      <c r="E131" s="36"/>
      <c r="F131" s="162"/>
      <c r="G131" s="13">
        <v>107.4</v>
      </c>
      <c r="H131" s="66"/>
      <c r="I131" s="67">
        <f t="shared" si="2"/>
        <v>0</v>
      </c>
    </row>
    <row r="132" spans="1:9" ht="24" customHeight="1" thickBot="1">
      <c r="A132" s="106" t="s">
        <v>90</v>
      </c>
      <c r="B132" s="93" t="s">
        <v>179</v>
      </c>
      <c r="C132" s="153"/>
      <c r="D132" s="202"/>
      <c r="E132" s="36"/>
      <c r="F132" s="100"/>
      <c r="G132" s="13">
        <v>243</v>
      </c>
      <c r="H132" s="66"/>
      <c r="I132" s="67">
        <f t="shared" si="2"/>
        <v>0</v>
      </c>
    </row>
    <row r="133" spans="1:9" ht="12.75" customHeight="1" thickBot="1">
      <c r="A133" s="106" t="s">
        <v>94</v>
      </c>
      <c r="B133" s="93" t="s">
        <v>238</v>
      </c>
      <c r="C133" s="153"/>
      <c r="D133" s="202">
        <v>1207.9</v>
      </c>
      <c r="E133" s="36">
        <v>750</v>
      </c>
      <c r="F133" s="100"/>
      <c r="G133" s="13">
        <v>1025</v>
      </c>
      <c r="H133" s="66">
        <f t="shared" si="3"/>
        <v>62.09123271794022</v>
      </c>
      <c r="I133" s="67">
        <f t="shared" si="2"/>
        <v>-457.9000000000001</v>
      </c>
    </row>
    <row r="134" spans="1:9" ht="26.25" customHeight="1" thickBot="1">
      <c r="A134" s="101" t="s">
        <v>264</v>
      </c>
      <c r="B134" s="93" t="s">
        <v>265</v>
      </c>
      <c r="C134" s="153"/>
      <c r="D134" s="202">
        <v>5108</v>
      </c>
      <c r="E134" s="36">
        <v>4987.3</v>
      </c>
      <c r="F134" s="100"/>
      <c r="G134" s="28"/>
      <c r="H134" s="66">
        <f t="shared" si="3"/>
        <v>97.63703993735318</v>
      </c>
      <c r="I134" s="67">
        <f t="shared" si="2"/>
        <v>-120.69999999999982</v>
      </c>
    </row>
    <row r="135" spans="1:9" ht="24" customHeight="1" thickBot="1">
      <c r="A135" s="101" t="s">
        <v>233</v>
      </c>
      <c r="B135" s="93" t="s">
        <v>234</v>
      </c>
      <c r="C135" s="153"/>
      <c r="D135" s="202">
        <v>128.3</v>
      </c>
      <c r="E135" s="36">
        <v>128.20608</v>
      </c>
      <c r="F135" s="100"/>
      <c r="G135" s="13">
        <v>196.626</v>
      </c>
      <c r="H135" s="66">
        <f t="shared" si="3"/>
        <v>99.92679657053777</v>
      </c>
      <c r="I135" s="67">
        <f t="shared" si="2"/>
        <v>-0.09392000000002554</v>
      </c>
    </row>
    <row r="136" spans="1:9" ht="17.25" customHeight="1" thickBot="1">
      <c r="A136" s="101" t="s">
        <v>275</v>
      </c>
      <c r="B136" s="93" t="s">
        <v>276</v>
      </c>
      <c r="C136" s="153"/>
      <c r="D136" s="202">
        <v>68.6</v>
      </c>
      <c r="E136" s="36">
        <v>68.6</v>
      </c>
      <c r="F136" s="100"/>
      <c r="G136" s="13"/>
      <c r="H136" s="66">
        <f>E136/D136*100</f>
        <v>100</v>
      </c>
      <c r="I136" s="67">
        <f>E136-D136</f>
        <v>0</v>
      </c>
    </row>
    <row r="137" spans="1:9" ht="48" customHeight="1" thickBot="1">
      <c r="A137" s="101" t="s">
        <v>153</v>
      </c>
      <c r="B137" s="93" t="s">
        <v>260</v>
      </c>
      <c r="C137" s="153">
        <v>1195.1</v>
      </c>
      <c r="D137" s="202">
        <v>1235.2</v>
      </c>
      <c r="E137" s="36">
        <v>1235.2</v>
      </c>
      <c r="F137" s="100"/>
      <c r="G137" s="36"/>
      <c r="H137" s="66">
        <f t="shared" si="3"/>
        <v>100</v>
      </c>
      <c r="I137" s="67">
        <f t="shared" si="2"/>
        <v>0</v>
      </c>
    </row>
    <row r="138" spans="1:9" ht="47.25" customHeight="1" thickBot="1">
      <c r="A138" s="101" t="s">
        <v>153</v>
      </c>
      <c r="B138" s="175" t="s">
        <v>123</v>
      </c>
      <c r="C138" s="176">
        <v>3831.8</v>
      </c>
      <c r="D138" s="208">
        <v>3791.7</v>
      </c>
      <c r="E138" s="36">
        <v>3791.7</v>
      </c>
      <c r="F138" s="100"/>
      <c r="G138" s="13">
        <v>2825.8828</v>
      </c>
      <c r="H138" s="66">
        <f t="shared" si="3"/>
        <v>100</v>
      </c>
      <c r="I138" s="67">
        <f t="shared" si="2"/>
        <v>0</v>
      </c>
    </row>
    <row r="139" spans="1:9" ht="27" customHeight="1" thickBot="1">
      <c r="A139" s="101" t="s">
        <v>268</v>
      </c>
      <c r="B139" s="175" t="s">
        <v>269</v>
      </c>
      <c r="C139" s="98"/>
      <c r="D139" s="199">
        <v>566.4</v>
      </c>
      <c r="E139" s="35">
        <v>481.446</v>
      </c>
      <c r="F139" s="88"/>
      <c r="G139" s="27"/>
      <c r="H139" s="66">
        <f t="shared" si="3"/>
        <v>85.00105932203391</v>
      </c>
      <c r="I139" s="67">
        <f t="shared" si="2"/>
        <v>-84.95399999999995</v>
      </c>
    </row>
    <row r="140" spans="1:9" ht="11.25" customHeight="1" thickBot="1">
      <c r="A140" s="149" t="s">
        <v>95</v>
      </c>
      <c r="B140" s="213" t="s">
        <v>96</v>
      </c>
      <c r="C140" s="215">
        <f>C142+C141</f>
        <v>31637</v>
      </c>
      <c r="D140" s="40">
        <f>D142+D141</f>
        <v>44393.5</v>
      </c>
      <c r="E140" s="40">
        <f>E142+E141</f>
        <v>32925.90579</v>
      </c>
      <c r="F140" s="152">
        <f>F142+F141</f>
        <v>0</v>
      </c>
      <c r="G140" s="40">
        <f>G142+G141</f>
        <v>35806.18</v>
      </c>
      <c r="H140" s="66">
        <f t="shared" si="3"/>
        <v>74.16830344532418</v>
      </c>
      <c r="I140" s="67">
        <f t="shared" si="2"/>
        <v>-11467.594210000003</v>
      </c>
    </row>
    <row r="141" spans="1:9" ht="11.25" customHeight="1" thickBot="1">
      <c r="A141" s="154" t="s">
        <v>97</v>
      </c>
      <c r="B141" s="177" t="s">
        <v>231</v>
      </c>
      <c r="C141" s="216"/>
      <c r="D141" s="39">
        <v>12756.5</v>
      </c>
      <c r="E141" s="39">
        <v>9192.207</v>
      </c>
      <c r="F141" s="178"/>
      <c r="G141" s="16">
        <v>9092.18</v>
      </c>
      <c r="H141" s="66">
        <f t="shared" si="3"/>
        <v>72.05900521302866</v>
      </c>
      <c r="I141" s="67">
        <f t="shared" si="2"/>
        <v>-3564.2929999999997</v>
      </c>
    </row>
    <row r="142" spans="1:9" ht="11.25" customHeight="1" thickBot="1">
      <c r="A142" s="179" t="s">
        <v>97</v>
      </c>
      <c r="B142" s="214" t="s">
        <v>98</v>
      </c>
      <c r="C142" s="217">
        <v>31637</v>
      </c>
      <c r="D142" s="35">
        <v>31637</v>
      </c>
      <c r="E142" s="35">
        <v>23733.69879</v>
      </c>
      <c r="G142" s="9">
        <v>26714</v>
      </c>
      <c r="H142" s="66">
        <f t="shared" si="3"/>
        <v>75.01880326832506</v>
      </c>
      <c r="I142" s="67">
        <f t="shared" si="2"/>
        <v>-7903.301210000001</v>
      </c>
    </row>
    <row r="143" spans="1:9" ht="11.25" customHeight="1" thickBot="1">
      <c r="A143" s="149" t="s">
        <v>99</v>
      </c>
      <c r="B143" s="65" t="s">
        <v>117</v>
      </c>
      <c r="C143" s="31">
        <f>C154+C155+C145+C149+C147</f>
        <v>23193.958000000002</v>
      </c>
      <c r="D143" s="40">
        <f>D154+D155+D145+D149+D147+D150+D151</f>
        <v>40093.735799999995</v>
      </c>
      <c r="E143" s="40">
        <f>E154+E155+E145+E149+E147+E146+E148+E152+E153+E150+E151</f>
        <v>29784.46469</v>
      </c>
      <c r="F143" s="152">
        <f>F154+F155+F145+F149+F147+F146+F148+F152+F153</f>
        <v>0</v>
      </c>
      <c r="G143" s="40">
        <f>G144+G148+G150+G154+G155+G149+G152+G153+G151</f>
        <v>26883.66904</v>
      </c>
      <c r="H143" s="66">
        <f t="shared" si="3"/>
        <v>74.28707775841633</v>
      </c>
      <c r="I143" s="67">
        <f aca="true" t="shared" si="4" ref="I143:I165">E143-D143</f>
        <v>-10309.271109999994</v>
      </c>
    </row>
    <row r="144" spans="1:9" ht="11.25" customHeight="1" thickBot="1">
      <c r="A144" s="149" t="s">
        <v>100</v>
      </c>
      <c r="B144" s="65" t="s">
        <v>117</v>
      </c>
      <c r="C144" s="31"/>
      <c r="D144" s="40"/>
      <c r="E144" s="40">
        <f>E145+E146+E148</f>
        <v>1479.2</v>
      </c>
      <c r="F144" s="108"/>
      <c r="G144" s="40">
        <f>G145+G146+G147</f>
        <v>2029.69</v>
      </c>
      <c r="H144" s="66"/>
      <c r="I144" s="67">
        <f t="shared" si="4"/>
        <v>1479.2</v>
      </c>
    </row>
    <row r="145" spans="1:9" ht="11.25" customHeight="1" thickBot="1">
      <c r="A145" s="101" t="s">
        <v>100</v>
      </c>
      <c r="B145" s="180" t="s">
        <v>215</v>
      </c>
      <c r="C145" s="153">
        <v>1479.2</v>
      </c>
      <c r="D145" s="202">
        <v>1479.2</v>
      </c>
      <c r="E145" s="34">
        <v>1479.2</v>
      </c>
      <c r="F145" s="79"/>
      <c r="G145" s="11">
        <v>1504</v>
      </c>
      <c r="H145" s="66">
        <f>E145/D145*100</f>
        <v>100</v>
      </c>
      <c r="I145" s="67">
        <f t="shared" si="4"/>
        <v>0</v>
      </c>
    </row>
    <row r="146" spans="1:9" ht="11.25" customHeight="1" thickBot="1">
      <c r="A146" s="101" t="s">
        <v>100</v>
      </c>
      <c r="B146" s="74" t="s">
        <v>212</v>
      </c>
      <c r="C146" s="157"/>
      <c r="D146" s="204"/>
      <c r="E146" s="34"/>
      <c r="F146" s="79"/>
      <c r="G146" s="11">
        <v>525.69</v>
      </c>
      <c r="H146" s="66"/>
      <c r="I146" s="67">
        <f t="shared" si="4"/>
        <v>0</v>
      </c>
    </row>
    <row r="147" spans="1:9" ht="24" customHeight="1" thickBot="1">
      <c r="A147" s="101" t="s">
        <v>100</v>
      </c>
      <c r="B147" s="95" t="s">
        <v>180</v>
      </c>
      <c r="C147" s="157"/>
      <c r="D147" s="204"/>
      <c r="E147" s="34"/>
      <c r="F147" s="79"/>
      <c r="G147" s="34"/>
      <c r="H147" s="66"/>
      <c r="I147" s="67">
        <f t="shared" si="4"/>
        <v>0</v>
      </c>
    </row>
    <row r="148" spans="1:9" ht="11.25" customHeight="1" thickBot="1">
      <c r="A148" s="101" t="s">
        <v>221</v>
      </c>
      <c r="B148" s="105" t="s">
        <v>222</v>
      </c>
      <c r="C148" s="157"/>
      <c r="D148" s="204"/>
      <c r="E148" s="34"/>
      <c r="F148" s="79"/>
      <c r="G148" s="34"/>
      <c r="H148" s="66"/>
      <c r="I148" s="67">
        <f t="shared" si="4"/>
        <v>0</v>
      </c>
    </row>
    <row r="149" spans="1:9" ht="11.25" customHeight="1" thickBot="1">
      <c r="A149" s="106" t="s">
        <v>239</v>
      </c>
      <c r="B149" s="166" t="s">
        <v>240</v>
      </c>
      <c r="C149" s="181"/>
      <c r="D149" s="209"/>
      <c r="E149" s="34"/>
      <c r="F149" s="79"/>
      <c r="G149" s="26">
        <v>15.2</v>
      </c>
      <c r="H149" s="66"/>
      <c r="I149" s="67">
        <f t="shared" si="4"/>
        <v>0</v>
      </c>
    </row>
    <row r="150" spans="1:9" ht="24" customHeight="1" thickBot="1">
      <c r="A150" s="106" t="s">
        <v>154</v>
      </c>
      <c r="B150" s="95" t="s">
        <v>155</v>
      </c>
      <c r="C150" s="181"/>
      <c r="D150" s="209">
        <v>100</v>
      </c>
      <c r="E150" s="33">
        <v>100</v>
      </c>
      <c r="F150" s="77"/>
      <c r="G150" s="25">
        <v>100</v>
      </c>
      <c r="H150" s="66"/>
      <c r="I150" s="67">
        <f t="shared" si="4"/>
        <v>0</v>
      </c>
    </row>
    <row r="151" spans="1:9" ht="25.5" customHeight="1" thickBot="1">
      <c r="A151" s="94" t="s">
        <v>156</v>
      </c>
      <c r="B151" s="95" t="s">
        <v>157</v>
      </c>
      <c r="C151" s="182"/>
      <c r="D151" s="210">
        <v>100</v>
      </c>
      <c r="E151" s="36">
        <v>100</v>
      </c>
      <c r="F151" s="100"/>
      <c r="G151" s="28">
        <v>50</v>
      </c>
      <c r="H151" s="66"/>
      <c r="I151" s="67">
        <f t="shared" si="4"/>
        <v>0</v>
      </c>
    </row>
    <row r="152" spans="1:9" ht="11.25" customHeight="1" thickBot="1">
      <c r="A152" s="106" t="s">
        <v>223</v>
      </c>
      <c r="B152" s="145" t="s">
        <v>224</v>
      </c>
      <c r="C152" s="155"/>
      <c r="D152" s="203"/>
      <c r="E152" s="35"/>
      <c r="F152" s="88"/>
      <c r="G152" s="9">
        <v>2555</v>
      </c>
      <c r="H152" s="66"/>
      <c r="I152" s="67">
        <f t="shared" si="4"/>
        <v>0</v>
      </c>
    </row>
    <row r="153" spans="1:9" ht="11.25" customHeight="1" thickBot="1">
      <c r="A153" s="106" t="s">
        <v>225</v>
      </c>
      <c r="B153" s="175" t="s">
        <v>226</v>
      </c>
      <c r="C153" s="155"/>
      <c r="D153" s="203"/>
      <c r="E153" s="35"/>
      <c r="F153" s="88"/>
      <c r="G153" s="35"/>
      <c r="H153" s="66"/>
      <c r="I153" s="67">
        <f t="shared" si="4"/>
        <v>0</v>
      </c>
    </row>
    <row r="154" spans="1:9" ht="11.25" customHeight="1" thickBot="1">
      <c r="A154" s="149" t="s">
        <v>112</v>
      </c>
      <c r="B154" s="183" t="s">
        <v>113</v>
      </c>
      <c r="C154" s="31">
        <v>21567.358</v>
      </c>
      <c r="D154" s="40">
        <v>27671.4358</v>
      </c>
      <c r="E154" s="40">
        <v>20918.17769</v>
      </c>
      <c r="F154" s="108"/>
      <c r="G154" s="12">
        <v>13808.49418</v>
      </c>
      <c r="H154" s="66">
        <f>E154/D154*100</f>
        <v>75.59484025762046</v>
      </c>
      <c r="I154" s="67">
        <f t="shared" si="4"/>
        <v>-6753.258109999999</v>
      </c>
    </row>
    <row r="155" spans="1:9" ht="11.25" customHeight="1" thickBot="1">
      <c r="A155" s="89" t="s">
        <v>101</v>
      </c>
      <c r="B155" s="90" t="s">
        <v>209</v>
      </c>
      <c r="C155" s="29">
        <f>C158+C156+C159</f>
        <v>147.4</v>
      </c>
      <c r="D155" s="37">
        <f>D158+D156+D159</f>
        <v>10743.1</v>
      </c>
      <c r="E155" s="37">
        <f>E158+E156+E159+E157+E160</f>
        <v>7187.087</v>
      </c>
      <c r="F155" s="184"/>
      <c r="G155" s="37">
        <f>G158+G156+G159+G157</f>
        <v>8325.28486</v>
      </c>
      <c r="H155" s="66">
        <f>E155/D155*100</f>
        <v>66.89956344072009</v>
      </c>
      <c r="I155" s="67">
        <f t="shared" si="4"/>
        <v>-3556.013</v>
      </c>
    </row>
    <row r="156" spans="1:9" ht="24" customHeight="1" thickBot="1">
      <c r="A156" s="101" t="s">
        <v>102</v>
      </c>
      <c r="B156" s="93" t="s">
        <v>232</v>
      </c>
      <c r="C156" s="170"/>
      <c r="D156" s="206">
        <v>10595.7</v>
      </c>
      <c r="E156" s="34">
        <v>7170.76795</v>
      </c>
      <c r="F156" s="72"/>
      <c r="G156" s="11">
        <v>8251.482</v>
      </c>
      <c r="H156" s="66">
        <f>E156/D156*100</f>
        <v>67.67620780127788</v>
      </c>
      <c r="I156" s="67">
        <f t="shared" si="4"/>
        <v>-3424.9320500000003</v>
      </c>
    </row>
    <row r="157" spans="1:9" ht="25.5" customHeight="1" thickBot="1">
      <c r="A157" s="101" t="s">
        <v>102</v>
      </c>
      <c r="B157" s="93" t="s">
        <v>218</v>
      </c>
      <c r="C157" s="170"/>
      <c r="D157" s="206"/>
      <c r="E157" s="34"/>
      <c r="F157" s="72"/>
      <c r="G157" s="34"/>
      <c r="H157" s="66"/>
      <c r="I157" s="67">
        <f t="shared" si="4"/>
        <v>0</v>
      </c>
    </row>
    <row r="158" spans="1:9" ht="11.25" customHeight="1" thickBot="1">
      <c r="A158" s="101" t="s">
        <v>102</v>
      </c>
      <c r="B158" s="102" t="s">
        <v>210</v>
      </c>
      <c r="C158" s="153"/>
      <c r="D158" s="202"/>
      <c r="E158" s="34"/>
      <c r="F158" s="79"/>
      <c r="G158" s="34"/>
      <c r="H158" s="66"/>
      <c r="I158" s="67">
        <f t="shared" si="4"/>
        <v>0</v>
      </c>
    </row>
    <row r="159" spans="1:9" ht="11.25" customHeight="1" thickBot="1">
      <c r="A159" s="101" t="s">
        <v>102</v>
      </c>
      <c r="B159" s="95" t="s">
        <v>217</v>
      </c>
      <c r="C159" s="159">
        <v>147.4</v>
      </c>
      <c r="D159" s="128">
        <v>147.4</v>
      </c>
      <c r="E159" s="34">
        <v>16.31905</v>
      </c>
      <c r="F159" s="79"/>
      <c r="G159" s="11">
        <v>73.80286</v>
      </c>
      <c r="H159" s="66">
        <f>E159/D159*100</f>
        <v>11.071268656716418</v>
      </c>
      <c r="I159" s="67">
        <f t="shared" si="4"/>
        <v>-131.08095</v>
      </c>
    </row>
    <row r="160" spans="1:9" ht="11.25" customHeight="1" thickBot="1">
      <c r="A160" s="101" t="s">
        <v>102</v>
      </c>
      <c r="B160" s="145" t="s">
        <v>249</v>
      </c>
      <c r="C160" s="159"/>
      <c r="D160" s="128"/>
      <c r="E160" s="34"/>
      <c r="F160" s="79"/>
      <c r="G160" s="34"/>
      <c r="H160" s="66"/>
      <c r="I160" s="67">
        <f t="shared" si="4"/>
        <v>0</v>
      </c>
    </row>
    <row r="161" spans="1:9" ht="11.25" customHeight="1" thickBot="1">
      <c r="A161" s="185" t="s">
        <v>137</v>
      </c>
      <c r="B161" s="196" t="s">
        <v>132</v>
      </c>
      <c r="C161" s="186"/>
      <c r="D161" s="211">
        <v>4181</v>
      </c>
      <c r="E161" s="70">
        <v>4180.25445</v>
      </c>
      <c r="F161" s="79"/>
      <c r="G161" s="7">
        <v>3000</v>
      </c>
      <c r="H161" s="66">
        <f>E161/D161*100</f>
        <v>99.98216814159294</v>
      </c>
      <c r="I161" s="67">
        <f t="shared" si="4"/>
        <v>-0.7455499999996391</v>
      </c>
    </row>
    <row r="162" spans="1:9" ht="11.25" customHeight="1" thickBot="1">
      <c r="A162" s="185" t="s">
        <v>128</v>
      </c>
      <c r="B162" s="187" t="s">
        <v>70</v>
      </c>
      <c r="C162" s="186"/>
      <c r="D162" s="211"/>
      <c r="E162" s="41"/>
      <c r="F162" s="188"/>
      <c r="G162" s="41">
        <f>G163</f>
        <v>3.6</v>
      </c>
      <c r="H162" s="66"/>
      <c r="I162" s="67">
        <f t="shared" si="4"/>
        <v>0</v>
      </c>
    </row>
    <row r="163" spans="1:9" ht="11.25" customHeight="1" thickBot="1">
      <c r="A163" s="94" t="s">
        <v>158</v>
      </c>
      <c r="B163" s="99" t="s">
        <v>196</v>
      </c>
      <c r="C163" s="28"/>
      <c r="D163" s="36"/>
      <c r="E163" s="33">
        <v>27.3398</v>
      </c>
      <c r="F163" s="77"/>
      <c r="G163" s="33">
        <v>3.6</v>
      </c>
      <c r="H163" s="66"/>
      <c r="I163" s="67">
        <f t="shared" si="4"/>
        <v>27.3398</v>
      </c>
    </row>
    <row r="164" spans="1:9" ht="11.25" customHeight="1" thickBot="1">
      <c r="A164" s="185" t="s">
        <v>129</v>
      </c>
      <c r="B164" s="187" t="s">
        <v>71</v>
      </c>
      <c r="C164" s="32"/>
      <c r="D164" s="41"/>
      <c r="E164" s="41">
        <v>-39.3406</v>
      </c>
      <c r="F164" s="188"/>
      <c r="G164" s="8">
        <v>-1269.89709</v>
      </c>
      <c r="H164" s="66"/>
      <c r="I164" s="67">
        <f t="shared" si="4"/>
        <v>-39.3406</v>
      </c>
    </row>
    <row r="165" spans="1:9" ht="11.25" customHeight="1" thickBot="1">
      <c r="A165" s="149"/>
      <c r="B165" s="65" t="s">
        <v>103</v>
      </c>
      <c r="C165" s="31">
        <f>C87+C8</f>
        <v>364304.40691</v>
      </c>
      <c r="D165" s="40">
        <f>D87+D8</f>
        <v>422813.97471</v>
      </c>
      <c r="E165" s="40">
        <f>E87+E8</f>
        <v>319103.10040000005</v>
      </c>
      <c r="F165" s="31">
        <f>F87+F8</f>
        <v>0</v>
      </c>
      <c r="G165" s="40">
        <f>G8+G87</f>
        <v>328327.65261999995</v>
      </c>
      <c r="H165" s="66">
        <f>E165/D165*100</f>
        <v>75.47127566416573</v>
      </c>
      <c r="I165" s="67">
        <f t="shared" si="4"/>
        <v>-103710.87430999993</v>
      </c>
    </row>
    <row r="166" spans="1:9" ht="11.25" customHeight="1">
      <c r="A166" s="1"/>
      <c r="B166" s="48"/>
      <c r="C166" s="48"/>
      <c r="D166" s="212"/>
      <c r="F166" s="189"/>
      <c r="G166" s="190"/>
      <c r="H166" s="5"/>
      <c r="I166" s="191"/>
    </row>
    <row r="167" spans="1:8" ht="11.25" customHeight="1">
      <c r="A167" s="2" t="s">
        <v>235</v>
      </c>
      <c r="B167" s="2"/>
      <c r="C167" s="6"/>
      <c r="D167" s="22"/>
      <c r="E167" s="20"/>
      <c r="F167" s="5"/>
      <c r="G167" s="20"/>
      <c r="H167" s="2"/>
    </row>
    <row r="168" spans="1:8" ht="11.25" customHeight="1">
      <c r="A168" s="2" t="s">
        <v>205</v>
      </c>
      <c r="B168" s="4"/>
      <c r="C168" s="4"/>
      <c r="D168" s="23"/>
      <c r="E168" s="20" t="s">
        <v>236</v>
      </c>
      <c r="F168" s="18"/>
      <c r="G168" s="192"/>
      <c r="H168" s="2"/>
    </row>
    <row r="169" spans="1:8" ht="11.25" customHeight="1">
      <c r="A169" s="2"/>
      <c r="B169" s="4"/>
      <c r="C169" s="4"/>
      <c r="D169" s="23"/>
      <c r="E169" s="20"/>
      <c r="F169" s="18"/>
      <c r="G169" s="192"/>
      <c r="H169" s="2"/>
    </row>
    <row r="170" spans="1:7" ht="11.25" customHeight="1">
      <c r="A170" s="17" t="s">
        <v>206</v>
      </c>
      <c r="B170" s="2"/>
      <c r="C170" s="2"/>
      <c r="D170" s="24"/>
      <c r="E170" s="21"/>
      <c r="F170" s="3"/>
      <c r="G170" s="21"/>
    </row>
    <row r="171" spans="1:7" ht="11.25" customHeight="1">
      <c r="A171" s="17" t="s">
        <v>207</v>
      </c>
      <c r="C171" s="2"/>
      <c r="D171" s="24"/>
      <c r="E171" s="21"/>
      <c r="F171" s="3"/>
      <c r="G171" s="193"/>
    </row>
    <row r="172" spans="1:6" ht="11.25" customHeight="1">
      <c r="A172" s="1"/>
      <c r="F172" s="43"/>
    </row>
    <row r="173" ht="11.25" customHeight="1">
      <c r="A173" s="1"/>
    </row>
    <row r="174" ht="11.25" customHeight="1">
      <c r="A174" s="1"/>
    </row>
    <row r="175" ht="11.25" customHeight="1">
      <c r="A175" s="1"/>
    </row>
    <row r="176" ht="11.25" customHeight="1">
      <c r="A176" s="1"/>
    </row>
    <row r="177" ht="11.25" customHeight="1">
      <c r="A177" s="1"/>
    </row>
    <row r="178" ht="11.25" customHeight="1">
      <c r="A178" s="1"/>
    </row>
  </sheetData>
  <sheetProtection/>
  <mergeCells count="1">
    <mergeCell ref="H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2016-10-06T11:49:12Z</cp:lastPrinted>
  <dcterms:created xsi:type="dcterms:W3CDTF">2005-05-20T13:40:13Z</dcterms:created>
  <dcterms:modified xsi:type="dcterms:W3CDTF">2016-10-13T08:11:07Z</dcterms:modified>
  <cp:category/>
  <cp:version/>
  <cp:contentType/>
  <cp:contentStatus/>
</cp:coreProperties>
</file>