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340" windowHeight="5730" tabRatio="484" firstSheet="11" activeTab="11"/>
  </bookViews>
  <sheets>
    <sheet name="Лист1" sheetId="1" state="hidden" r:id="rId1"/>
    <sheet name="Лист2" sheetId="2" state="hidden" r:id="rId2"/>
    <sheet name="Лист3" sheetId="3" state="hidden" r:id="rId3"/>
    <sheet name="Лист4" sheetId="4" state="hidden" r:id="rId4"/>
    <sheet name="Лист5" sheetId="5" state="hidden" r:id="rId5"/>
    <sheet name="Лист6" sheetId="6" state="hidden" r:id="rId6"/>
    <sheet name="Лист7" sheetId="7" state="hidden" r:id="rId7"/>
    <sheet name="Лист8" sheetId="8" state="hidden" r:id="rId8"/>
    <sheet name="Лист9" sheetId="9" state="hidden" r:id="rId9"/>
    <sheet name="Лист10" sheetId="10" state="hidden" r:id="rId10"/>
    <sheet name="Лист11" sheetId="11" state="hidden" r:id="rId11"/>
    <sheet name="на 01.11.16." sheetId="12" r:id="rId12"/>
  </sheets>
  <definedNames/>
  <calcPr fullCalcOnLoad="1"/>
</workbook>
</file>

<file path=xl/sharedStrings.xml><?xml version="1.0" encoding="utf-8"?>
<sst xmlns="http://schemas.openxmlformats.org/spreadsheetml/2006/main" count="5017" uniqueCount="471">
  <si>
    <t>СПРАВКА ОБ ИСПОЛНЕНИИ БЮДЖЕТА</t>
  </si>
  <si>
    <t xml:space="preserve">             по доходам </t>
  </si>
  <si>
    <t xml:space="preserve">           Александровского района</t>
  </si>
  <si>
    <t>консол.бюджет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</si>
  <si>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</si>
  <si>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</si>
  <si>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</si>
  <si>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</si>
  <si>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</si>
  <si>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</si>
  <si>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</si>
  <si>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</si>
  <si>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</si>
  <si>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>000 1 01 00000 00 0000 000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</si>
  <si>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</si>
  <si>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</si>
  <si>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</si>
  <si>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</si>
  <si>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</si>
  <si>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</si>
  <si>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</si>
  <si>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</si>
  <si>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Единый сельхозналог</t>
  </si>
  <si>
    <t>00 1 06 00000 00 0000 000</t>
  </si>
  <si>
    <t>Налоги на имущество</t>
  </si>
  <si>
    <t>000 1 06 01000 10 0000 110</t>
  </si>
  <si>
    <t>Налог на имущество физических лиц</t>
  </si>
  <si>
    <t>000 1 06 04000 10 0000 110</t>
  </si>
  <si>
    <t>Транспортный налог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</si>
  <si>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</si>
  <si>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</si>
  <si>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</si>
  <si>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</si>
  <si>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</si>
  <si>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</si>
  <si>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</si>
  <si>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</si>
  <si>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</si>
  <si>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</si>
  <si>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</si>
  <si>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000 1 09 00000 00 0000 000</t>
  </si>
  <si>
    <t>Задолженность и перерасчеты по отмененным налогам</t>
  </si>
  <si>
    <t>сборам и иным обязательным платежам</t>
  </si>
  <si>
    <t>000 1 09 01000 05 0000 110</t>
  </si>
  <si>
    <t>Погашение задолженности прошлых лет</t>
  </si>
  <si>
    <t>000 1 09 03020 01 0000 110</t>
  </si>
  <si>
    <t>Платежи за добычу полезных ископаемых</t>
  </si>
  <si>
    <t>000 1 09 04040 01 0000 110</t>
  </si>
  <si>
    <t>Налог с им-ва,переход в порядке наследования или дарения</t>
  </si>
  <si>
    <t>000 1 09 04050 03 1000 110</t>
  </si>
  <si>
    <t>Земельный налог (до 1 января 2006 года)</t>
  </si>
  <si>
    <t>000 1 09 06000 02 0000 110</t>
  </si>
  <si>
    <t>Прочие налоги и сборы(по отмененным налогам субъекта РФ)</t>
  </si>
  <si>
    <t>000 1 09 06010 02 0000 110</t>
  </si>
  <si>
    <t>в т.ч. налог с продаж</t>
  </si>
  <si>
    <t>000 1 09 07000 05 0000 110</t>
  </si>
  <si>
    <t>Прочие налоги и сборы(по отмененным местным налогам )</t>
  </si>
  <si>
    <t>000 1 09 07030 05 0000 110</t>
  </si>
  <si>
    <t>в т.ч.целевые сборы с граждан и предприятий на содержа-</t>
  </si>
  <si>
    <t>ние милиции, на благоустройство территорий, на нужды</t>
  </si>
  <si>
    <t>образования и другие цели</t>
  </si>
  <si>
    <t>000 1 09 07050 05 0000 110</t>
  </si>
  <si>
    <t>в т.ч. прочие местные налоги и сборы</t>
  </si>
  <si>
    <t>000 1 11 00000 00 0000 000</t>
  </si>
  <si>
    <t>000 1 11 05010 10 0000 120</t>
  </si>
  <si>
    <t xml:space="preserve">в т.ч. арендная плата и поступления от продажи права на </t>
  </si>
  <si>
    <t>заключение договоров аренды за земли до разграничения собст-ти</t>
  </si>
  <si>
    <t>закл дог аренды за земли до разгр собст-ти под жилищ.строит.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</si>
  <si>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</si>
  <si>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</si>
  <si>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</si>
  <si>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</si>
  <si>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</si>
  <si>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</si>
  <si>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</si>
  <si>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000 1 11 05035 10 0000 120</t>
  </si>
  <si>
    <t>оперативном управлениии  органов поселений</t>
  </si>
  <si>
    <t>000 1 11 08045 05 0000 120</t>
  </si>
  <si>
    <t>Прочие поступ.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</si>
  <si>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</si>
  <si>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</si>
  <si>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</si>
  <si>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</t>
  </si>
  <si>
    <t>среду</t>
  </si>
  <si>
    <t>000 1 13 00000 00 0000 000</t>
  </si>
  <si>
    <t xml:space="preserve">Доходы от оказания платных услуг и компенсации </t>
  </si>
  <si>
    <t>затрат государства</t>
  </si>
  <si>
    <t>000 1 13 02000 00 0000 130</t>
  </si>
  <si>
    <t>Лицензионные сборы</t>
  </si>
  <si>
    <t>000 1 13 02020 00 0000 130</t>
  </si>
  <si>
    <t>прочие лицензионные сборы</t>
  </si>
  <si>
    <t>000 1 13 02023 03 0000 130</t>
  </si>
  <si>
    <t>в т.ч. прочие лицензионные сборы, зачисляемые в</t>
  </si>
  <si>
    <t>местные бюджеты</t>
  </si>
  <si>
    <t>Доходы от продажи земельных участков</t>
  </si>
  <si>
    <t>000 1 16 00000 00 0000 000</t>
  </si>
  <si>
    <t>Штрафы, санкции,возмещение ущерба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</si>
  <si>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</si>
  <si>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</si>
  <si>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</si>
  <si>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Денежные взыскания за нарушение зак-ва о применении</t>
  </si>
  <si>
    <t>контрольно-кассовой техники</t>
  </si>
  <si>
    <t>000 1 16 21000 00 0000 140</t>
  </si>
  <si>
    <t>Денежные взыскания и иные суммы, взыскиваемые с лиц,</t>
  </si>
  <si>
    <t>виновных в совершении преступлений</t>
  </si>
  <si>
    <t>000 1 16 21050 01 0000 140</t>
  </si>
  <si>
    <t>виновных в совершении преступлений, зачисляемые в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</si>
  <si>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</si>
  <si>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</si>
  <si>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</si>
  <si>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</si>
  <si>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</si>
  <si>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000 1 16 27000 01 0000 140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</si>
  <si>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</si>
  <si>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</si>
  <si>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</si>
  <si>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</si>
  <si>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</si>
  <si>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</si>
  <si>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</si>
  <si>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</si>
  <si>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</si>
  <si>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</si>
  <si>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</si>
  <si>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в обл. гос. регулирования пр-ва алкогольной прод-ии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</si>
  <si>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</si>
  <si>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</si>
  <si>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</si>
  <si>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</si>
  <si>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Возмещение потерь сельхозпроизводства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</si>
  <si>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</si>
  <si>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</si>
  <si>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</si>
  <si>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Возврат остатков субсидий и субвенций из муницип-х районов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</si>
  <si>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</si>
  <si>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</si>
  <si>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</si>
  <si>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</si>
  <si>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</si>
  <si>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</si>
  <si>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</si>
  <si>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</si>
  <si>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111 2 02 02008 05 0000 151</t>
  </si>
  <si>
    <t>Субсидии молодым семьям</t>
  </si>
  <si>
    <t>111 2 02 02077 05 0000 151</t>
  </si>
  <si>
    <t>Адресные инвестиции</t>
  </si>
  <si>
    <t>000 2 02 02024 05 0000 151</t>
  </si>
  <si>
    <t>Субсидии на денеж.выплаты мед.персоналу</t>
  </si>
  <si>
    <t>000 2 02 02074 05 0000 151</t>
  </si>
  <si>
    <t>Субсид. на дотир.питания учащихся</t>
  </si>
  <si>
    <t>000 2 02 02102 05 0000 151</t>
  </si>
  <si>
    <t>000 2 02 02999 05 0000 151</t>
  </si>
  <si>
    <t>Прочие субсидии</t>
  </si>
  <si>
    <t>Субсид.на проведение текущего ремонта дорожной сети</t>
  </si>
  <si>
    <t>Субсид. на возмещ.расх.ЖКУ пед. работникам в сельск. мест.</t>
  </si>
  <si>
    <t>Пригородные перевозки</t>
  </si>
  <si>
    <t>Твердое топливо</t>
  </si>
  <si>
    <t>000 2 02 03000 00 0000 151</t>
  </si>
  <si>
    <t>Субвенции бюджетам суб.РФ и мун. образований</t>
  </si>
  <si>
    <t>000 2 02 03003 05 0000 151</t>
  </si>
  <si>
    <t>ЗАГС</t>
  </si>
  <si>
    <t>Субвенции на выплату ежемесяч.пособия на ребенка</t>
  </si>
  <si>
    <t>000 2 02 03015 05 0000 151</t>
  </si>
  <si>
    <t>Субвенции на осущ. полном. по перв.воин. учету</t>
  </si>
  <si>
    <t>000 2 02 03021 05 0000 151</t>
  </si>
  <si>
    <t>На классное руководство по образованию</t>
  </si>
  <si>
    <t>000 2 02 03022 05 0000 151</t>
  </si>
  <si>
    <t>Субвенции на оплату жилья и комм-х услуг малоимущим</t>
  </si>
  <si>
    <t>000 2 02 03024 05 0000 151</t>
  </si>
  <si>
    <t>Субвенции на осущ. переданных полномочий</t>
  </si>
  <si>
    <t>Сельскохозяйственное производство</t>
  </si>
  <si>
    <t xml:space="preserve">Субвенции на госстандарт по образованию </t>
  </si>
  <si>
    <t>Социальное обслуживание</t>
  </si>
  <si>
    <t xml:space="preserve">Созд.и орг. комиссии по делам несовершеннолетних </t>
  </si>
  <si>
    <t>Субвенц. на орг. вып по соц. найму</t>
  </si>
  <si>
    <t xml:space="preserve">Субвенции на погребение </t>
  </si>
  <si>
    <t>Субвенции для организ.опеки и попеч-ва над несовершенн.</t>
  </si>
  <si>
    <t>000 2 02 03027 05 0000 151</t>
  </si>
  <si>
    <t>Субвенции на выплату денеж.средств приемной семье</t>
  </si>
  <si>
    <t>Субвенции на вып. денеж.средств опекуну на содерж.ребенка</t>
  </si>
  <si>
    <t>000 2 02 03029 05 0000 151</t>
  </si>
  <si>
    <t>Выплата компенсации родительской платы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</si>
  <si>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</si>
  <si>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</si>
  <si>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</si>
  <si>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</si>
  <si>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</si>
  <si>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Взаимные расчеты</t>
  </si>
  <si>
    <t>000 2 02 04012 05 0000 151</t>
  </si>
  <si>
    <t>000 2 02 04999 00 0000 151</t>
  </si>
  <si>
    <t>000 2 02 04999 05 0000 151</t>
  </si>
  <si>
    <t xml:space="preserve">     Всего доходов</t>
  </si>
  <si>
    <t>Исполнитель</t>
  </si>
  <si>
    <t>ведущий специалист</t>
  </si>
  <si>
    <t>Отклонение</t>
  </si>
  <si>
    <t>Налог,взимаемый в связи с применением упрощенной системы налогообложения</t>
  </si>
  <si>
    <t>Налог,взимаемый с плательщиков,выбравших в качестве обьекта налогообложения доходы</t>
  </si>
  <si>
    <t>Налог,взимаемый с плательщиков,выбравших в качестве обьекта налогообложения доходы,уменьшенные на величину расходов</t>
  </si>
  <si>
    <t>000 1 05 01000 00 0000 110</t>
  </si>
  <si>
    <t>000 1 05 01010 01 0000 110</t>
  </si>
  <si>
    <t>000 1 05 01020 01 0000 110</t>
  </si>
  <si>
    <t>000 1 05 01040 02 0000 110</t>
  </si>
  <si>
    <t>Доходы от выдачи потентов на осуществление предпринимательской деятельности при применении упрощенной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</si>
  <si>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</si>
  <si>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000 2 02 03001 05 0000 151</t>
  </si>
  <si>
    <t>Субвенции на оплату жилья и комм-х услуг отдельн.катег.градж.</t>
  </si>
  <si>
    <t>Иные межбюджетные трансферты</t>
  </si>
  <si>
    <t>000 2 02 04029 05 0000 151</t>
  </si>
  <si>
    <t>Межбюджетные трансферты, направленные на снижение напряженности на рынке труда</t>
  </si>
  <si>
    <t xml:space="preserve">                       </t>
  </si>
  <si>
    <t>Доходы от реализации иного имущества, находящихся в собственности муниц.районов, в части реализации материальных запасов по указанному имуществу</t>
  </si>
  <si>
    <t>Дох.бюдж. мун.районов от возврата субсид. и субв. прошлых лет</t>
  </si>
  <si>
    <t>Субвенции бюджетам муниципальных образований на финансовое обеспечение оздоровления и отдыха детей</t>
  </si>
  <si>
    <t>000 2 02 03020 05 0000 151</t>
  </si>
  <si>
    <t>Субвенции бюджетам муницип.образований на выплату единовр.пособия при всех формах устройства детей,лишенных родительского попечения,в семью</t>
  </si>
  <si>
    <t>Субсидии на софинанс. кап.ремонтаобъектов ком.ифрастр.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</si>
  <si>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</si>
  <si>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</si>
  <si>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</si>
  <si>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</si>
  <si>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000 2 02 03013 05 0000 151</t>
  </si>
  <si>
    <t>Субвенции бюджетам муниципальных районов на обеспечение мер социальной поддержки реабилитированных лиц,и лиц, признанных пострадавшими от политических репрессий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</si>
  <si>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</si>
  <si>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</si>
  <si>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на регулирование тарифов</t>
  </si>
  <si>
    <t>Денежные взыскания по искам</t>
  </si>
  <si>
    <t>000 1 16 25010 01 0000 140</t>
  </si>
  <si>
    <t>Денежные взыскания за нарушение зак-ва о недрах</t>
  </si>
  <si>
    <t>000 2 18 00000 00 0000 000</t>
  </si>
  <si>
    <t>012 218 05010 05 0000 180</t>
  </si>
  <si>
    <t>000 2 19 00000 00 0000 000</t>
  </si>
  <si>
    <t>012 2 19 05000 05 0000 151</t>
  </si>
  <si>
    <t>000 2 02 00000 00 0000 000</t>
  </si>
  <si>
    <t>Безвозмездные перечисления от других бюджетов</t>
  </si>
  <si>
    <t>000 2 07 05000 05 0000 180</t>
  </si>
  <si>
    <t>000 2 02 04034 05 0000 151</t>
  </si>
  <si>
    <t>Межбюдж.транс.на реализ.программы модернизации здравоохранения МТБ</t>
  </si>
  <si>
    <t>Субсидии бюджетам на ремонт многоквартирных домов</t>
  </si>
  <si>
    <t>первонач.</t>
  </si>
  <si>
    <t>план</t>
  </si>
  <si>
    <t>уточнен.</t>
  </si>
  <si>
    <t xml:space="preserve">000 2 02 02088 05 0001 151 </t>
  </si>
  <si>
    <t>Субвенции ветер.итруженникам тыла, многодет.семьям</t>
  </si>
  <si>
    <t>000 1 14 02033 10 0000 410</t>
  </si>
  <si>
    <t>Доходы от реализации иного имущества, находящихся в собственности поселений, в части реализации материальных запасов по указанному имуществу</t>
  </si>
  <si>
    <t>000 2 02 02145 05 0000 151</t>
  </si>
  <si>
    <t>Субсидии бюджетам мун.районов на модерн.региональн.систем</t>
  </si>
  <si>
    <t>Субсидии на покупку а\транспорта и коммунальн.техники</t>
  </si>
  <si>
    <t>111 2 02 02051 05 0000 151</t>
  </si>
  <si>
    <t>Субсидии молодым семьям федеральные</t>
  </si>
  <si>
    <t>Повышение з\пл работникам дошкольных учреждений</t>
  </si>
  <si>
    <t>Ремонт жилья ВОВ</t>
  </si>
  <si>
    <t>Реализация меропр. направл.на повыш.доступ.дошк.образов.услуг</t>
  </si>
  <si>
    <t>Субсидии на проведение ремонта образов.учреждений</t>
  </si>
  <si>
    <t>Субсидии на кап.ремонт объектов ком. инфр.(скважины)</t>
  </si>
  <si>
    <t>Межбюджетные трансферты, на проведение мероприятий по повышению эфек.бюджет.расх.</t>
  </si>
  <si>
    <t>Прочие безвозмездные поступления в бюджеты муниц.районов</t>
  </si>
  <si>
    <t>Субвенции на ремонт жилья ветеранам ВОВ</t>
  </si>
  <si>
    <t>январь</t>
  </si>
  <si>
    <t>2012г</t>
  </si>
  <si>
    <t>000 2 02 03007 05 0000 151</t>
  </si>
  <si>
    <t>Субвенции бюджетам муниципальных районов на составление списков кандидатов в присяжные заседатели</t>
  </si>
  <si>
    <t>Субвенции по опеке и попечительству над недееспособными</t>
  </si>
  <si>
    <t>Социальное обслуживание и социальная поддержка в части содержания органов социальной защиты населения</t>
  </si>
  <si>
    <t xml:space="preserve">         Налоговые и неналоговые доходы</t>
  </si>
  <si>
    <t>Налоги на прибыль,доходы</t>
  </si>
  <si>
    <t>Субсидии на реал. мероприят. ОЦП"Развитие торг-ли в Ор.обл."</t>
  </si>
  <si>
    <t>000 1 11 05013 10 0000 120</t>
  </si>
  <si>
    <t>без доп. норматива</t>
  </si>
  <si>
    <t>Норматив отчислений %</t>
  </si>
  <si>
    <t>000 2 02 04999 10 0000 151</t>
  </si>
  <si>
    <t>Прочие межбюджетные трансферты,передаваемые бюджетам поселений</t>
  </si>
  <si>
    <t>О.А.Андреева</t>
  </si>
  <si>
    <t>Субсидия на приобретение автомобиля</t>
  </si>
  <si>
    <t>Субсидия на подъезд к дворовым территориям</t>
  </si>
  <si>
    <t>Субсидия на реализацию О  ЦП "Дети Оренбуржья"</t>
  </si>
  <si>
    <t>Повышение</t>
  </si>
  <si>
    <t>000 1 11 05025 05 0000 120</t>
  </si>
  <si>
    <t>Субсидия на поддержку учреждений культуры</t>
  </si>
  <si>
    <t>000 1 16 03000 01 0000 140</t>
  </si>
  <si>
    <t>012 1 17 02020 10 0000 120</t>
  </si>
  <si>
    <t>000 2 02 04025 05 0000 151</t>
  </si>
  <si>
    <t>Межбюджетные трансферты на формирование книжных фондов библиотек</t>
  </si>
  <si>
    <t xml:space="preserve">         на 01 февраля 2013 года</t>
  </si>
  <si>
    <t>2013г</t>
  </si>
  <si>
    <t>000  1  01  02010  01  0000  110</t>
  </si>
  <si>
    <t>000  1  01  02020  01  0000  110</t>
  </si>
  <si>
    <t>000  1  01  02030  01  0000  110</t>
  </si>
  <si>
    <t>000  1  01  02040  01  0000  110</t>
  </si>
  <si>
    <t>000 1 14 06013 10 0000 430</t>
  </si>
  <si>
    <t>Субсидии на реал. мероприят. ОЦП"Без-ть образовательных учреждений"</t>
  </si>
  <si>
    <t>Субвенции на отдельные полномочияв сфере охраны здоровья</t>
  </si>
  <si>
    <t>Субвенции на формирование торгового реестра</t>
  </si>
  <si>
    <t>Субвенции на расходы административных комиссий</t>
  </si>
  <si>
    <t>Субвенции по орг. беспеч. полноценным питанием детей до 3-х лет</t>
  </si>
  <si>
    <t>000 2 02 03090 05 0000 151</t>
  </si>
  <si>
    <t>Субвенции на ежемес.ден. вып. в случпе рож. третьего и пос. детей</t>
  </si>
  <si>
    <t>Субвенции по еж.ден.вып. в случае рожд.третьего и послед. детей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</si>
  <si>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 НК РФ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</si>
  <si>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</si>
  <si>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</si>
  <si>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НК РФ</t>
  </si>
  <si>
    <t>000 1 05 04020 02 0000 110</t>
  </si>
  <si>
    <t>Налог, взимаемый в связи с применением патентной системы налогообложения</t>
  </si>
  <si>
    <t>000 1 14 03050 10 0000 410</t>
  </si>
  <si>
    <t>000 1 16 35030 05 0000 140</t>
  </si>
  <si>
    <t>000 1 16 43000 01 0000 140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</si>
  <si>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</si>
  <si>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</si>
  <si>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000 1 17 01050 10 0000 180</t>
  </si>
  <si>
    <t xml:space="preserve">         на 01 марта 2013 года</t>
  </si>
  <si>
    <t>февраль</t>
  </si>
  <si>
    <t>000 1 16 33050 10 0000 140</t>
  </si>
  <si>
    <t>000 1 08 07150 01 1000 110</t>
  </si>
  <si>
    <t>Гос. пошлина за установку рекламной конструкции</t>
  </si>
  <si>
    <t xml:space="preserve">         на 01 апреля 2013 года</t>
  </si>
  <si>
    <t>март</t>
  </si>
  <si>
    <t>000 2 02 03119 05 0000 151</t>
  </si>
  <si>
    <t xml:space="preserve">         на 01 мая 2013 года</t>
  </si>
  <si>
    <t>012 1 17 05000 00 0000 180</t>
  </si>
  <si>
    <t>000 2 07 05000 00 0000 180</t>
  </si>
  <si>
    <t>Проценты по газификации</t>
  </si>
  <si>
    <t>СПРАВКА ОБ ИСПОЛНЕНИИ КОНСОЛИДИРОВАННОГО БЮДЖЕТА</t>
  </si>
  <si>
    <t xml:space="preserve">         на 01 июня 2013 года</t>
  </si>
  <si>
    <t>май</t>
  </si>
  <si>
    <t>000 1 16 90050 00 0000 140</t>
  </si>
  <si>
    <t>Средства резервного фонда (коммуналка)</t>
  </si>
  <si>
    <t xml:space="preserve">         на 01 июля 2013 года</t>
  </si>
  <si>
    <t>июнь</t>
  </si>
  <si>
    <t>МТ на исполнение судебных актов по обеспечению жилыми пом. детей-сирот</t>
  </si>
  <si>
    <t>июль</t>
  </si>
  <si>
    <t>Субсидия на МФЦ</t>
  </si>
  <si>
    <t>Субсидия на реализацию О  ЦП "Культура Оренбуржья на 2013-2018гг."культура</t>
  </si>
  <si>
    <t>Субсидия на реализацию О  ЦП "Культура Оренбуржья на 2013-2018гг."образование</t>
  </si>
  <si>
    <t xml:space="preserve">         на 01 августа 2013 года</t>
  </si>
  <si>
    <t xml:space="preserve">         на 01 сентября 2013 года</t>
  </si>
  <si>
    <t>август</t>
  </si>
  <si>
    <t>000 2 02 02204 05 0000 151</t>
  </si>
  <si>
    <t>Субсидии на модерн.региональн.систем дошк.образ-я</t>
  </si>
  <si>
    <t xml:space="preserve">         на 01 октября 2013 года</t>
  </si>
  <si>
    <t>сентябрь</t>
  </si>
  <si>
    <t>Субсидия на проведение противоаварийных меропр.в зданиях гос.и муниц.ОУ</t>
  </si>
  <si>
    <t>Субсидия к участию Клуба молодых семей "В кругу друзей"(100%)</t>
  </si>
  <si>
    <t>Агишева З.Р.</t>
  </si>
  <si>
    <t xml:space="preserve">         на 01 ноября 2013 года</t>
  </si>
  <si>
    <t>октябрь</t>
  </si>
  <si>
    <t>Прочие межбюджетные трансферты</t>
  </si>
  <si>
    <t>МТ на обеспечение достижения индикативных значений показателей сред.з/п пед.раб.орг-й доп-го образ-я</t>
  </si>
  <si>
    <t>000 1 14 01050 10 0000 410</t>
  </si>
  <si>
    <t>Доходы от продажи квартир находящихся в собственности поселений</t>
  </si>
  <si>
    <t xml:space="preserve">         на 01 ДЕКАБРЯ 2013 года</t>
  </si>
  <si>
    <t>НОЯБРЬ</t>
  </si>
  <si>
    <t>000 2 02 04052 05 0000 151</t>
  </si>
  <si>
    <t>000 2 02 04053 05 0000 151</t>
  </si>
  <si>
    <t>МТ на выплату поощрения лучшим мун.учрежд.культуры сельских поселений</t>
  </si>
  <si>
    <t>МТ на выплату поощрения лучшим работникам мун.учрежд.культуры сельских поселений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</si>
  <si>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</si>
  <si>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000 2 02 04041 05 0000 151</t>
  </si>
  <si>
    <t>НАЛОГИ НА ТОВАРЫ (РАБОТЫ,УСЛУГИ) РЕАЛИЗУЕМЫЕ НА ТЕРРИТОРИИ РФ</t>
  </si>
  <si>
    <t>000 1   03  00000  00 0000   110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</si>
  <si>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</si>
  <si>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</si>
  <si>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</si>
  <si>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000 1   03  02240  01 0000   110</t>
  </si>
  <si>
    <t>000 1   03  02250  01 0000   110</t>
  </si>
  <si>
    <t>000 1   03  02260  01 0000   110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</si>
  <si>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</si>
  <si>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</si>
  <si>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</si>
  <si>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</si>
  <si>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000 2 02 02216 05 0000 151</t>
  </si>
  <si>
    <t xml:space="preserve">Субвенции на госстандарт по дошкольному образованию </t>
  </si>
  <si>
    <r>
      <t xml:space="preserve">Субвенции для организ.опеки и попеч-ва над </t>
    </r>
    <r>
      <rPr>
        <b/>
        <i/>
        <sz val="9"/>
        <rFont val="Times New Roman"/>
        <family val="1"/>
      </rPr>
      <t>несовершенн.</t>
    </r>
  </si>
  <si>
    <t>000 1 05 01011 01 0000 110</t>
  </si>
  <si>
    <t>000 1 05 01021 01 0000 110</t>
  </si>
  <si>
    <t>000 1 05 01022 01 0000 110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</si>
  <si>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</t>
  </si>
  <si>
    <t>000 1 05 02020 02 0000 110</t>
  </si>
  <si>
    <t>Единый налог на вмененный доход для отдельных видов деятельности (за налоговые периоды,истекшие до 1 января 2011 года)</t>
  </si>
  <si>
    <t>000 1 05 03020 01 0000 110</t>
  </si>
  <si>
    <t>Единый сельхозналог(за налоговые периоды,истекшие до 1 января 2011 года)</t>
  </si>
  <si>
    <t>000 1 06 01030 10 0000 110</t>
  </si>
  <si>
    <r>
      <t xml:space="preserve">Субвенции бюджетам муницип.образований на выплату единовр.пособия при всех формах устройства детей,лишенных родительского попечения,в семью </t>
    </r>
    <r>
      <rPr>
        <b/>
        <i/>
        <sz val="9"/>
        <rFont val="Times New Roman"/>
        <family val="1"/>
      </rPr>
      <t>Ф</t>
    </r>
  </si>
  <si>
    <t>Субвенции по ведению списка подлежащих обеспечению жилыми помещениями детей-сирот и детей,оставшихся без попечения родителей</t>
  </si>
  <si>
    <t>000 1 12 01010 01 0000 120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</si>
  <si>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</si>
  <si>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</si>
  <si>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</si>
  <si>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</si>
  <si>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000 1 16 03030 01 0000 140</t>
  </si>
  <si>
    <t>Денежные взыскания за административные правонарушения в области налогов и сборов</t>
  </si>
  <si>
    <r>
      <t xml:space="preserve"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  </r>
    <r>
      <rPr>
        <b/>
        <i/>
        <sz val="9"/>
        <rFont val="Times New Roman"/>
        <family val="1"/>
      </rPr>
      <t>Ф</t>
    </r>
  </si>
  <si>
    <t>МТ для компенсации доп.расходов, возникших в результате решений принятых органами власти другого уровня</t>
  </si>
  <si>
    <t>Прочие субвенции бюджетам муниципальных районов</t>
  </si>
  <si>
    <t>000 1 12 01050 01 0000 120</t>
  </si>
  <si>
    <t>Плата за иные виды негативеного воздействия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</si>
  <si>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</si>
  <si>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</si>
  <si>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</si>
  <si>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</si>
  <si>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На проведение кап.ремонта зданий учреждений культуры</t>
  </si>
  <si>
    <r>
      <rPr>
        <sz val="8"/>
        <rFont val="Times New Roman"/>
        <family val="1"/>
      </rPr>
      <t>СПРАВКА ОБ ИСПОЛНЕНИИ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КОНСОЛИДИРОВАННОГО</t>
    </r>
    <r>
      <rPr>
        <b/>
        <sz val="9"/>
        <rFont val="Times New Roman"/>
        <family val="1"/>
      </rPr>
      <t xml:space="preserve"> </t>
    </r>
    <r>
      <rPr>
        <sz val="8"/>
        <rFont val="Times New Roman"/>
        <family val="1"/>
      </rPr>
      <t>БЮДЖЕТА</t>
    </r>
  </si>
  <si>
    <t>1 1 12 01030 01 0000 120</t>
  </si>
  <si>
    <t>Плата за выбросы загрязняющих веществ в водные объекты</t>
  </si>
  <si>
    <t>1 1 14 02053 05 0000 410</t>
  </si>
  <si>
    <t>Доходы от продажи квартир находящихся в собственности муниципальных районов</t>
  </si>
  <si>
    <t>000 1 12 01070 01 0000 120</t>
  </si>
  <si>
    <t>Соц.значимые меропр.</t>
  </si>
  <si>
    <t>На уплату прцентов по кредиту на газификацию</t>
  </si>
  <si>
    <t>000 1 16 18050 00 0000 140</t>
  </si>
  <si>
    <t>Денежные взыскания за нарушение бюджетного законодательства</t>
  </si>
  <si>
    <t>000 2 02 02051 05 0000 151</t>
  </si>
  <si>
    <t>000 2 02 02008 05 0000 151</t>
  </si>
  <si>
    <t>000 2 02 02077 05 0000 151</t>
  </si>
  <si>
    <t>"Культура России","Развитие культуры в Оренбургской области"</t>
  </si>
  <si>
    <t>"Культура России","Развитие системы образования в Оренбургской области"</t>
  </si>
  <si>
    <t>000 2 02 04061 05 0000 151</t>
  </si>
  <si>
    <t>000 2 02 04070 05 0000 151</t>
  </si>
  <si>
    <t>МТ на гос.поддержку (грант) комплексного развития учреждений культуры</t>
  </si>
  <si>
    <t>Денежныевзыскания за нарушение зак-ва РФ о размещении заказов на поставки товаров,выполнение работ,оказание услуг для нужд мун-х районов</t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</si>
  <si>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</si>
  <si>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t>Субсидия на проведение противопожарных меропр.в зданиях гос.и муниц.ОУ</t>
  </si>
  <si>
    <t>Субсидии на совершенствование организации питания учащихся в общеобраз-х организациях</t>
  </si>
  <si>
    <t>Субвенции на сбор информации от поселений,входящих в состав МР,необходимой для ведения регистра муниципальных НПА</t>
  </si>
  <si>
    <t>Единая субвенция по содержанию детей в замещающих семьях</t>
  </si>
  <si>
    <t>Выплата компенсации род.платы</t>
  </si>
  <si>
    <t>МТ на возмещение расходов,связанных с предоставлением компенсации расходов на оплату ЖКУ пед.раб.</t>
  </si>
  <si>
    <t>Прочие денежные взыскания за правонарушения в области дорожного движения</t>
  </si>
  <si>
    <t>000 2 02 03104 05 0000 151</t>
  </si>
  <si>
    <t>Субв.на свозмещ.части затрат по наращ.маточного поголовья овец и коз</t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</si>
  <si>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</si>
  <si>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</si>
  <si>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t>МТ на комплектование книжных фондов библиотек</t>
  </si>
  <si>
    <t>МТ на гос.поддержку лучших работников учреждений культуры</t>
  </si>
  <si>
    <t>Начальник финансового отдела</t>
  </si>
  <si>
    <t>Данилова Н.А.</t>
  </si>
  <si>
    <t>Субсид. на модернизацию региональных систем дошкольного образования</t>
  </si>
  <si>
    <t>000 1 11 05025 00 0000 120</t>
  </si>
  <si>
    <t>Субсидии на реализацию меропр. ОЦП "Развитие торговли в Оренб.области"</t>
  </si>
  <si>
    <t>Субсидии на поддержку учреждений культуры</t>
  </si>
  <si>
    <t>Субсидия на поддержку учреждений дополнительного образования детей сферы культуры и искусства</t>
  </si>
  <si>
    <t>На подключение общедоступных библиотек к сети Интернет</t>
  </si>
  <si>
    <t>На завершение работ по созданию МФЦ</t>
  </si>
  <si>
    <t>Содействие в создании условий для обеспечения образовательного процесса в МО</t>
  </si>
  <si>
    <t>Субсидии на кап.ремонт объектов ком.ифрастр.</t>
  </si>
  <si>
    <t>Дотация на сбалансированность</t>
  </si>
  <si>
    <t>Субсидии на проведение меропр.по форм.сети общеобр.орг-й,в кот созданы условия для инклюз.обр.детей инвалидов</t>
  </si>
  <si>
    <t>Средства резевного фонда</t>
  </si>
  <si>
    <t>МТ на прведение финальных соревнований</t>
  </si>
  <si>
    <t>Субс.на соф.расх.по подгот.документов для внесения в гос.кадастр недвижимости</t>
  </si>
  <si>
    <t>Повышение эффективности расходов</t>
  </si>
  <si>
    <r>
      <t xml:space="preserve">Субвенции на составление списков кандидатов в присяжные заседатели </t>
    </r>
    <r>
      <rPr>
        <b/>
        <sz val="9"/>
        <rFont val="Times New Roman"/>
        <family val="1"/>
      </rPr>
      <t>ф</t>
    </r>
  </si>
  <si>
    <t>Единая субвенция на осуществление отдельных государственных полномочий</t>
  </si>
  <si>
    <t>Субв.на выполнение полномочий по защите населения от болезней</t>
  </si>
  <si>
    <t>Субв.на выполнение полномочий по отлову и содержанию безнадзорных животных</t>
  </si>
  <si>
    <t>уточненный</t>
  </si>
  <si>
    <t>000 2 02 03103 05 0000 151</t>
  </si>
  <si>
    <t>Субвенции на 1 кг реализованного и отгруженного молока</t>
  </si>
  <si>
    <t>000 2 02 03121 05 0000 151</t>
  </si>
  <si>
    <t>Субвенции на проведение Всероссийской сельхоз переписи</t>
  </si>
  <si>
    <t>000 2 02 02215 05 0000 151</t>
  </si>
  <si>
    <t>Субсид.на создание в общеобр.орг.,условий для занятия физ.культурой</t>
  </si>
  <si>
    <t>000 1 11 05075 05 0000 120</t>
  </si>
  <si>
    <t>000 1 11 09000 00 0000 120</t>
  </si>
  <si>
    <t>Прочие доходы от использования имущества</t>
  </si>
  <si>
    <t>000 2 02 04014 05 0000 151</t>
  </si>
  <si>
    <t>МТ передаваемые бюджетам МР из бюджетов поселений</t>
  </si>
  <si>
    <t>000 2 02 03111 05 0000 151</t>
  </si>
  <si>
    <r>
      <t xml:space="preserve">Субв.на развитие мясного скотоводства </t>
    </r>
    <r>
      <rPr>
        <b/>
        <i/>
        <sz val="10"/>
        <rFont val="Times New Roman"/>
        <family val="1"/>
      </rPr>
      <t>Ф</t>
    </r>
  </si>
  <si>
    <t xml:space="preserve">         на 01 ноября 2016 года</t>
  </si>
  <si>
    <t>на 1 ноября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</si>
</sst>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&quot;###,##0.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3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top"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164" fontId="4" fillId="0" borderId="17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6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4" fontId="3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11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22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3" xfId="0" applyFont="1" applyBorder="1" applyAlignment="1">
      <alignment wrapText="1"/>
    </xf>
    <xf numFmtId="164" fontId="4" fillId="0" borderId="14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2" fontId="5" fillId="0" borderId="14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164" fontId="5" fillId="0" borderId="2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3" fillId="0" borderId="17" xfId="0" applyFont="1" applyBorder="1" applyAlignment="1">
      <alignment/>
    </xf>
    <xf numFmtId="0" fontId="5" fillId="0" borderId="16" xfId="0" applyFont="1" applyBorder="1" applyAlignment="1">
      <alignment/>
    </xf>
    <xf numFmtId="2" fontId="4" fillId="0" borderId="26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2" xfId="0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3" fillId="0" borderId="30" xfId="0" applyFont="1" applyBorder="1" applyAlignment="1">
      <alignment/>
    </xf>
    <xf numFmtId="170" fontId="3" fillId="0" borderId="12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5" fillId="0" borderId="25" xfId="0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0" fontId="6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2" fontId="3" fillId="0" borderId="19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1" fontId="4" fillId="0" borderId="24" xfId="0" applyNumberFormat="1" applyFont="1" applyBorder="1" applyAlignment="1">
      <alignment/>
    </xf>
    <xf numFmtId="170" fontId="3" fillId="0" borderId="18" xfId="0" applyNumberFormat="1" applyFont="1" applyBorder="1" applyAlignment="1">
      <alignment/>
    </xf>
    <xf numFmtId="0" fontId="4" fillId="0" borderId="25" xfId="0" applyFont="1" applyBorder="1" applyAlignment="1">
      <alignment/>
    </xf>
    <xf numFmtId="1" fontId="4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9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3" fillId="0" borderId="35" xfId="0" applyFont="1" applyBorder="1" applyAlignment="1">
      <alignment/>
    </xf>
    <xf numFmtId="164" fontId="3" fillId="0" borderId="35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49" fontId="8" fillId="0" borderId="11" xfId="53" applyNumberFormat="1" applyFont="1" applyBorder="1" applyAlignment="1">
      <alignment/>
      <protection/>
    </xf>
    <xf numFmtId="164" fontId="4" fillId="0" borderId="36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1" xfId="53" applyFont="1" applyBorder="1" applyAlignment="1">
      <alignment horizontal="distributed" wrapText="1"/>
      <protection/>
    </xf>
    <xf numFmtId="0" fontId="55" fillId="0" borderId="0" xfId="0" applyFont="1" applyAlignment="1">
      <alignment horizontal="distributed" vertical="distributed" wrapText="1"/>
    </xf>
    <xf numFmtId="0" fontId="3" fillId="0" borderId="11" xfId="53" applyFont="1" applyBorder="1" applyAlignment="1">
      <alignment horizontal="distributed" vertical="distributed" wrapText="1"/>
      <protection/>
    </xf>
    <xf numFmtId="164" fontId="6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164" fontId="5" fillId="0" borderId="18" xfId="0" applyNumberFormat="1" applyFont="1" applyBorder="1" applyAlignment="1">
      <alignment/>
    </xf>
    <xf numFmtId="0" fontId="3" fillId="0" borderId="0" xfId="0" applyFont="1" applyAlignment="1">
      <alignment vertical="distributed" wrapText="1"/>
    </xf>
    <xf numFmtId="0" fontId="56" fillId="0" borderId="11" xfId="0" applyFont="1" applyBorder="1" applyAlignment="1">
      <alignment vertical="distributed" wrapText="1"/>
    </xf>
    <xf numFmtId="0" fontId="5" fillId="0" borderId="11" xfId="0" applyFont="1" applyBorder="1" applyAlignment="1">
      <alignment/>
    </xf>
    <xf numFmtId="2" fontId="4" fillId="0" borderId="27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3" fillId="0" borderId="27" xfId="0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4" fontId="4" fillId="0" borderId="38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/>
    </xf>
    <xf numFmtId="14" fontId="4" fillId="0" borderId="41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164" fontId="11" fillId="0" borderId="19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164" fontId="12" fillId="0" borderId="14" xfId="0" applyNumberFormat="1" applyFont="1" applyBorder="1" applyAlignment="1">
      <alignment/>
    </xf>
    <xf numFmtId="164" fontId="12" fillId="0" borderId="1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2" xfId="0" applyFont="1" applyBorder="1" applyAlignment="1">
      <alignment/>
    </xf>
    <xf numFmtId="170" fontId="11" fillId="0" borderId="12" xfId="0" applyNumberFormat="1" applyFont="1" applyBorder="1" applyAlignment="1">
      <alignment/>
    </xf>
    <xf numFmtId="2" fontId="11" fillId="0" borderId="18" xfId="0" applyNumberFormat="1" applyFont="1" applyBorder="1" applyAlignment="1">
      <alignment/>
    </xf>
    <xf numFmtId="170" fontId="11" fillId="0" borderId="18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11" fillId="0" borderId="23" xfId="0" applyFont="1" applyBorder="1" applyAlignment="1">
      <alignment/>
    </xf>
    <xf numFmtId="164" fontId="13" fillId="0" borderId="18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166" fontId="4" fillId="0" borderId="26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164" fontId="13" fillId="0" borderId="19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164" fontId="11" fillId="0" borderId="45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0" xfId="0" applyFont="1" applyBorder="1" applyAlignment="1">
      <alignment/>
    </xf>
    <xf numFmtId="164" fontId="8" fillId="0" borderId="12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9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wrapText="1"/>
    </xf>
    <xf numFmtId="1" fontId="4" fillId="0" borderId="3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25" xfId="0" applyNumberFormat="1" applyFont="1" applyBorder="1" applyAlignment="1">
      <alignment/>
    </xf>
    <xf numFmtId="166" fontId="3" fillId="0" borderId="18" xfId="0" applyNumberFormat="1" applyFont="1" applyBorder="1" applyAlignment="1">
      <alignment/>
    </xf>
    <xf numFmtId="170" fontId="4" fillId="0" borderId="26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5" fillId="0" borderId="47" xfId="0" applyFont="1" applyBorder="1" applyAlignment="1">
      <alignment/>
    </xf>
    <xf numFmtId="164" fontId="4" fillId="0" borderId="48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5" fillId="0" borderId="18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0" fontId="5" fillId="0" borderId="24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170" fontId="3" fillId="0" borderId="13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6" fillId="0" borderId="19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3" fillId="0" borderId="35" xfId="0" applyNumberFormat="1" applyFont="1" applyBorder="1" applyAlignment="1">
      <alignment/>
    </xf>
    <xf numFmtId="170" fontId="3" fillId="0" borderId="23" xfId="0" applyNumberFormat="1" applyFont="1" applyBorder="1" applyAlignment="1">
      <alignment/>
    </xf>
    <xf numFmtId="170" fontId="4" fillId="0" borderId="21" xfId="0" applyNumberFormat="1" applyFont="1" applyBorder="1" applyAlignment="1">
      <alignment/>
    </xf>
    <xf numFmtId="170" fontId="3" fillId="0" borderId="29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170" fontId="8" fillId="0" borderId="12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0" fontId="4" fillId="0" borderId="48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5" fillId="0" borderId="20" xfId="0" applyNumberFormat="1" applyFont="1" applyBorder="1" applyAlignment="1">
      <alignment/>
    </xf>
    <xf numFmtId="170" fontId="5" fillId="0" borderId="21" xfId="0" applyNumberFormat="1" applyFont="1" applyBorder="1" applyAlignment="1">
      <alignment/>
    </xf>
    <xf numFmtId="170" fontId="6" fillId="0" borderId="11" xfId="0" applyNumberFormat="1" applyFont="1" applyBorder="1" applyAlignment="1">
      <alignment wrapText="1"/>
    </xf>
    <xf numFmtId="170" fontId="3" fillId="0" borderId="11" xfId="0" applyNumberFormat="1" applyFont="1" applyBorder="1" applyAlignment="1">
      <alignment wrapText="1"/>
    </xf>
    <xf numFmtId="170" fontId="5" fillId="0" borderId="12" xfId="0" applyNumberFormat="1" applyFont="1" applyBorder="1" applyAlignment="1">
      <alignment/>
    </xf>
    <xf numFmtId="170" fontId="5" fillId="0" borderId="14" xfId="0" applyNumberFormat="1" applyFont="1" applyBorder="1" applyAlignment="1">
      <alignment wrapText="1"/>
    </xf>
    <xf numFmtId="170" fontId="6" fillId="0" borderId="13" xfId="0" applyNumberFormat="1" applyFont="1" applyBorder="1" applyAlignment="1">
      <alignment wrapText="1"/>
    </xf>
    <xf numFmtId="170" fontId="6" fillId="0" borderId="28" xfId="0" applyNumberFormat="1" applyFont="1" applyBorder="1" applyAlignment="1">
      <alignment/>
    </xf>
    <xf numFmtId="170" fontId="6" fillId="0" borderId="12" xfId="0" applyNumberFormat="1" applyFont="1" applyBorder="1" applyAlignment="1">
      <alignment/>
    </xf>
    <xf numFmtId="170" fontId="6" fillId="0" borderId="30" xfId="0" applyNumberFormat="1" applyFont="1" applyBorder="1" applyAlignment="1">
      <alignment/>
    </xf>
    <xf numFmtId="170" fontId="9" fillId="0" borderId="11" xfId="0" applyNumberFormat="1" applyFont="1" applyBorder="1" applyAlignment="1">
      <alignment/>
    </xf>
    <xf numFmtId="170" fontId="6" fillId="0" borderId="18" xfId="0" applyNumberFormat="1" applyFont="1" applyBorder="1" applyAlignment="1">
      <alignment/>
    </xf>
    <xf numFmtId="170" fontId="6" fillId="0" borderId="14" xfId="0" applyNumberFormat="1" applyFont="1" applyBorder="1" applyAlignment="1">
      <alignment wrapText="1"/>
    </xf>
    <xf numFmtId="170" fontId="6" fillId="0" borderId="19" xfId="0" applyNumberFormat="1" applyFont="1" applyBorder="1" applyAlignment="1">
      <alignment wrapText="1"/>
    </xf>
    <xf numFmtId="170" fontId="6" fillId="0" borderId="17" xfId="0" applyNumberFormat="1" applyFont="1" applyBorder="1" applyAlignment="1">
      <alignment wrapText="1"/>
    </xf>
    <xf numFmtId="49" fontId="8" fillId="0" borderId="12" xfId="53" applyNumberFormat="1" applyFont="1" applyBorder="1" applyAlignment="1">
      <alignment/>
      <protection/>
    </xf>
    <xf numFmtId="0" fontId="3" fillId="0" borderId="12" xfId="53" applyFont="1" applyBorder="1" applyAlignment="1">
      <alignment horizontal="distributed" vertical="distributed" wrapText="1"/>
      <protection/>
    </xf>
    <xf numFmtId="49" fontId="8" fillId="0" borderId="18" xfId="53" applyNumberFormat="1" applyFont="1" applyBorder="1" applyAlignment="1">
      <alignment/>
      <protection/>
    </xf>
    <xf numFmtId="0" fontId="8" fillId="0" borderId="19" xfId="53" applyFont="1" applyBorder="1" applyAlignment="1">
      <alignment horizontal="left" wrapText="1"/>
      <protection/>
    </xf>
    <xf numFmtId="49" fontId="14" fillId="0" borderId="15" xfId="53" applyNumberFormat="1" applyFont="1" applyBorder="1" applyAlignment="1">
      <alignment/>
      <protection/>
    </xf>
    <xf numFmtId="0" fontId="14" fillId="0" borderId="21" xfId="53" applyFont="1" applyBorder="1" applyAlignment="1">
      <alignment horizontal="center" vertical="distributed" wrapText="1"/>
      <protection/>
    </xf>
    <xf numFmtId="0" fontId="9" fillId="0" borderId="1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9" fillId="0" borderId="14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170" fontId="5" fillId="0" borderId="22" xfId="0" applyNumberFormat="1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3" fillId="0" borderId="20" xfId="0" applyFont="1" applyBorder="1" applyAlignment="1">
      <alignment/>
    </xf>
    <xf numFmtId="0" fontId="4" fillId="0" borderId="38" xfId="0" applyFont="1" applyBorder="1" applyAlignment="1">
      <alignment/>
    </xf>
    <xf numFmtId="0" fontId="8" fillId="0" borderId="11" xfId="0" applyFont="1" applyBorder="1" applyAlignment="1">
      <alignment wrapText="1"/>
    </xf>
    <xf numFmtId="165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0" fontId="4" fillId="0" borderId="49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5" fillId="0" borderId="42" xfId="0" applyFont="1" applyBorder="1" applyAlignment="1">
      <alignment/>
    </xf>
    <xf numFmtId="0" fontId="4" fillId="0" borderId="21" xfId="0" applyFont="1" applyBorder="1" applyAlignment="1">
      <alignment horizontal="center" vertical="top"/>
    </xf>
    <xf numFmtId="0" fontId="4" fillId="0" borderId="15" xfId="0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170" fontId="4" fillId="33" borderId="22" xfId="0" applyNumberFormat="1" applyFont="1" applyFill="1" applyBorder="1" applyAlignment="1">
      <alignment/>
    </xf>
    <xf numFmtId="170" fontId="5" fillId="33" borderId="48" xfId="0" applyNumberFormat="1" applyFont="1" applyFill="1" applyBorder="1" applyAlignment="1">
      <alignment/>
    </xf>
    <xf numFmtId="170" fontId="3" fillId="33" borderId="17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170" fontId="3" fillId="33" borderId="13" xfId="0" applyNumberFormat="1" applyFont="1" applyFill="1" applyBorder="1" applyAlignment="1">
      <alignment/>
    </xf>
    <xf numFmtId="170" fontId="3" fillId="33" borderId="10" xfId="0" applyNumberFormat="1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170" fontId="3" fillId="33" borderId="18" xfId="0" applyNumberFormat="1" applyFont="1" applyFill="1" applyBorder="1" applyAlignment="1">
      <alignment/>
    </xf>
    <xf numFmtId="170" fontId="5" fillId="33" borderId="18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/>
    </xf>
    <xf numFmtId="170" fontId="3" fillId="33" borderId="14" xfId="0" applyNumberFormat="1" applyFont="1" applyFill="1" applyBorder="1" applyAlignment="1">
      <alignment/>
    </xf>
    <xf numFmtId="170" fontId="4" fillId="33" borderId="21" xfId="0" applyNumberFormat="1" applyFont="1" applyFill="1" applyBorder="1" applyAlignment="1">
      <alignment/>
    </xf>
    <xf numFmtId="170" fontId="3" fillId="33" borderId="19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/>
    </xf>
    <xf numFmtId="170" fontId="3" fillId="33" borderId="0" xfId="0" applyNumberFormat="1" applyFont="1" applyFill="1" applyBorder="1" applyAlignment="1">
      <alignment/>
    </xf>
    <xf numFmtId="170" fontId="6" fillId="33" borderId="14" xfId="0" applyNumberFormat="1" applyFont="1" applyFill="1" applyBorder="1" applyAlignment="1">
      <alignment/>
    </xf>
    <xf numFmtId="170" fontId="4" fillId="33" borderId="26" xfId="0" applyNumberFormat="1" applyFont="1" applyFill="1" applyBorder="1" applyAlignment="1">
      <alignment/>
    </xf>
    <xf numFmtId="170" fontId="6" fillId="33" borderId="19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170" fontId="8" fillId="33" borderId="12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25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14" fontId="4" fillId="33" borderId="38" xfId="0" applyNumberFormat="1" applyFont="1" applyFill="1" applyBorder="1" applyAlignment="1">
      <alignment horizontal="center"/>
    </xf>
    <xf numFmtId="170" fontId="5" fillId="33" borderId="47" xfId="0" applyNumberFormat="1" applyFont="1" applyFill="1" applyBorder="1" applyAlignment="1">
      <alignment/>
    </xf>
    <xf numFmtId="170" fontId="4" fillId="33" borderId="20" xfId="0" applyNumberFormat="1" applyFont="1" applyFill="1" applyBorder="1" applyAlignment="1">
      <alignment/>
    </xf>
    <xf numFmtId="170" fontId="5" fillId="33" borderId="19" xfId="0" applyNumberFormat="1" applyFont="1" applyFill="1" applyBorder="1" applyAlignment="1">
      <alignment/>
    </xf>
    <xf numFmtId="170" fontId="4" fillId="33" borderId="10" xfId="0" applyNumberFormat="1" applyFont="1" applyFill="1" applyBorder="1" applyAlignment="1">
      <alignment/>
    </xf>
    <xf numFmtId="170" fontId="5" fillId="33" borderId="13" xfId="0" applyNumberFormat="1" applyFont="1" applyFill="1" applyBorder="1" applyAlignment="1">
      <alignment/>
    </xf>
    <xf numFmtId="164" fontId="5" fillId="33" borderId="14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170" fontId="5" fillId="33" borderId="2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4" fontId="3" fillId="33" borderId="19" xfId="0" applyNumberFormat="1" applyFont="1" applyFill="1" applyBorder="1" applyAlignment="1">
      <alignment/>
    </xf>
    <xf numFmtId="170" fontId="5" fillId="33" borderId="50" xfId="0" applyNumberFormat="1" applyFont="1" applyFill="1" applyBorder="1" applyAlignment="1">
      <alignment/>
    </xf>
    <xf numFmtId="170" fontId="4" fillId="33" borderId="50" xfId="0" applyNumberFormat="1" applyFont="1" applyFill="1" applyBorder="1" applyAlignment="1">
      <alignment/>
    </xf>
    <xf numFmtId="170" fontId="8" fillId="33" borderId="19" xfId="0" applyNumberFormat="1" applyFont="1" applyFill="1" applyBorder="1" applyAlignment="1">
      <alignment/>
    </xf>
    <xf numFmtId="170" fontId="8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170" fontId="4" fillId="33" borderId="47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/>
    </xf>
    <xf numFmtId="170" fontId="14" fillId="33" borderId="0" xfId="0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7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0" fontId="0" fillId="33" borderId="0" xfId="0" applyNumberFormat="1" applyFill="1" applyAlignment="1">
      <alignment/>
    </xf>
    <xf numFmtId="170" fontId="3" fillId="33" borderId="23" xfId="0" applyNumberFormat="1" applyFont="1" applyFill="1" applyBorder="1" applyAlignment="1">
      <alignment/>
    </xf>
    <xf numFmtId="164" fontId="3" fillId="33" borderId="18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170" fontId="3" fillId="33" borderId="35" xfId="0" applyNumberFormat="1" applyFont="1" applyFill="1" applyBorder="1" applyAlignment="1">
      <alignment/>
    </xf>
    <xf numFmtId="170" fontId="5" fillId="33" borderId="26" xfId="0" applyNumberFormat="1" applyFont="1" applyFill="1" applyBorder="1" applyAlignment="1">
      <alignment/>
    </xf>
    <xf numFmtId="2" fontId="4" fillId="33" borderId="21" xfId="0" applyNumberFormat="1" applyFont="1" applyFill="1" applyBorder="1" applyAlignment="1">
      <alignment/>
    </xf>
    <xf numFmtId="170" fontId="3" fillId="33" borderId="29" xfId="0" applyNumberFormat="1" applyFont="1" applyFill="1" applyBorder="1" applyAlignment="1">
      <alignment/>
    </xf>
    <xf numFmtId="170" fontId="8" fillId="33" borderId="11" xfId="0" applyNumberFormat="1" applyFont="1" applyFill="1" applyBorder="1" applyAlignment="1">
      <alignment/>
    </xf>
    <xf numFmtId="170" fontId="15" fillId="33" borderId="10" xfId="0" applyNumberFormat="1" applyFont="1" applyFill="1" applyBorder="1" applyAlignment="1">
      <alignment/>
    </xf>
    <xf numFmtId="170" fontId="18" fillId="33" borderId="11" xfId="0" applyNumberFormat="1" applyFont="1" applyFill="1" applyBorder="1" applyAlignment="1">
      <alignment/>
    </xf>
    <xf numFmtId="170" fontId="17" fillId="33" borderId="14" xfId="0" applyNumberFormat="1" applyFont="1" applyFill="1" applyBorder="1" applyAlignment="1">
      <alignment/>
    </xf>
    <xf numFmtId="170" fontId="16" fillId="33" borderId="21" xfId="0" applyNumberFormat="1" applyFont="1" applyFill="1" applyBorder="1" applyAlignment="1">
      <alignment/>
    </xf>
    <xf numFmtId="170" fontId="5" fillId="0" borderId="17" xfId="0" applyNumberFormat="1" applyFont="1" applyBorder="1" applyAlignment="1">
      <alignment/>
    </xf>
    <xf numFmtId="170" fontId="3" fillId="0" borderId="21" xfId="0" applyNumberFormat="1" applyFont="1" applyBorder="1" applyAlignment="1">
      <alignment/>
    </xf>
    <xf numFmtId="170" fontId="5" fillId="0" borderId="21" xfId="0" applyNumberFormat="1" applyFont="1" applyBorder="1" applyAlignment="1">
      <alignment wrapText="1"/>
    </xf>
    <xf numFmtId="170" fontId="3" fillId="0" borderId="0" xfId="0" applyNumberFormat="1" applyFont="1" applyBorder="1" applyAlignment="1">
      <alignment/>
    </xf>
    <xf numFmtId="170" fontId="6" fillId="0" borderId="23" xfId="0" applyNumberFormat="1" applyFont="1" applyBorder="1" applyAlignment="1">
      <alignment/>
    </xf>
    <xf numFmtId="170" fontId="4" fillId="0" borderId="41" xfId="0" applyNumberFormat="1" applyFont="1" applyBorder="1" applyAlignment="1">
      <alignment horizontal="center"/>
    </xf>
    <xf numFmtId="164" fontId="4" fillId="0" borderId="49" xfId="0" applyNumberFormat="1" applyFont="1" applyBorder="1" applyAlignment="1">
      <alignment/>
    </xf>
    <xf numFmtId="1" fontId="4" fillId="0" borderId="51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70" fontId="6" fillId="0" borderId="11" xfId="0" applyNumberFormat="1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1" fontId="3" fillId="0" borderId="16" xfId="0" applyNumberFormat="1" applyFont="1" applyBorder="1" applyAlignment="1">
      <alignment/>
    </xf>
    <xf numFmtId="170" fontId="4" fillId="33" borderId="17" xfId="0" applyNumberFormat="1" applyFont="1" applyFill="1" applyBorder="1" applyAlignment="1">
      <alignment/>
    </xf>
    <xf numFmtId="170" fontId="3" fillId="0" borderId="11" xfId="0" applyNumberFormat="1" applyFont="1" applyFill="1" applyBorder="1" applyAlignment="1">
      <alignment/>
    </xf>
    <xf numFmtId="170" fontId="3" fillId="0" borderId="13" xfId="0" applyNumberFormat="1" applyFont="1" applyFill="1" applyBorder="1" applyAlignment="1">
      <alignment/>
    </xf>
    <xf numFmtId="170" fontId="3" fillId="0" borderId="10" xfId="0" applyNumberFormat="1" applyFont="1" applyFill="1" applyBorder="1" applyAlignment="1">
      <alignment/>
    </xf>
    <xf numFmtId="170" fontId="6" fillId="0" borderId="11" xfId="0" applyNumberFormat="1" applyFont="1" applyFill="1" applyBorder="1" applyAlignment="1">
      <alignment/>
    </xf>
    <xf numFmtId="170" fontId="3" fillId="0" borderId="14" xfId="0" applyNumberFormat="1" applyFont="1" applyFill="1" applyBorder="1" applyAlignment="1">
      <alignment/>
    </xf>
    <xf numFmtId="170" fontId="3" fillId="0" borderId="19" xfId="0" applyNumberFormat="1" applyFont="1" applyFill="1" applyBorder="1" applyAlignment="1">
      <alignment/>
    </xf>
    <xf numFmtId="170" fontId="3" fillId="0" borderId="17" xfId="0" applyNumberFormat="1" applyFont="1" applyFill="1" applyBorder="1" applyAlignment="1">
      <alignment/>
    </xf>
    <xf numFmtId="170" fontId="3" fillId="0" borderId="12" xfId="0" applyNumberFormat="1" applyFont="1" applyFill="1" applyBorder="1" applyAlignment="1">
      <alignment/>
    </xf>
    <xf numFmtId="170" fontId="6" fillId="0" borderId="14" xfId="0" applyNumberFormat="1" applyFont="1" applyFill="1" applyBorder="1" applyAlignment="1">
      <alignment/>
    </xf>
    <xf numFmtId="170" fontId="6" fillId="0" borderId="13" xfId="0" applyNumberFormat="1" applyFont="1" applyFill="1" applyBorder="1" applyAlignment="1">
      <alignment/>
    </xf>
    <xf numFmtId="170" fontId="4" fillId="0" borderId="21" xfId="0" applyNumberFormat="1" applyFont="1" applyFill="1" applyBorder="1" applyAlignment="1">
      <alignment/>
    </xf>
    <xf numFmtId="170" fontId="3" fillId="0" borderId="35" xfId="0" applyNumberFormat="1" applyFont="1" applyFill="1" applyBorder="1" applyAlignment="1">
      <alignment/>
    </xf>
    <xf numFmtId="170" fontId="3" fillId="0" borderId="18" xfId="0" applyNumberFormat="1" applyFont="1" applyFill="1" applyBorder="1" applyAlignment="1">
      <alignment/>
    </xf>
    <xf numFmtId="170" fontId="3" fillId="0" borderId="29" xfId="0" applyNumberFormat="1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283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25" t="s">
        <v>194</v>
      </c>
      <c r="H5" s="426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258</v>
      </c>
      <c r="F6" s="11" t="s">
        <v>258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C9+C17+C30+C36+C64+C68+C76+C102+C48+C75+C26+C74</f>
        <v>65363.50000000001</v>
      </c>
      <c r="D8" s="18">
        <f>D9+D17+D30+D36+D64+D68+D76+D102+D48+D75+D26+D74</f>
        <v>0</v>
      </c>
      <c r="E8" s="17">
        <f>E9+E17+E30+E36+E64+E68+E76+E102+E48+E75+E26+E74</f>
        <v>5180.165999999999</v>
      </c>
      <c r="F8" s="17">
        <f>F9+F17+F30+F36+F64+F68+F76+F102+F48+F75+F26+F74+F73</f>
        <v>90</v>
      </c>
      <c r="G8" s="155" t="e">
        <f>E8*100/D8</f>
        <v>#DIV/0!</v>
      </c>
      <c r="H8" s="20">
        <f aca="true" t="shared" si="0" ref="H8:H67">E8-D8</f>
        <v>5180.165999999999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0</v>
      </c>
      <c r="E9" s="59">
        <f>E10</f>
        <v>2334.939</v>
      </c>
      <c r="F9" s="59">
        <f>F10</f>
        <v>0</v>
      </c>
      <c r="G9" s="17" t="e">
        <f>E9*100/D9</f>
        <v>#DIV/0!</v>
      </c>
      <c r="H9" s="24">
        <f t="shared" si="0"/>
        <v>2334.939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0</v>
      </c>
      <c r="E10" s="63">
        <f>E11+E12+E13+E14</f>
        <v>2334.939</v>
      </c>
      <c r="F10" s="63">
        <f>F11+F12+F13+F14</f>
        <v>0</v>
      </c>
      <c r="G10" s="23" t="e">
        <f>E10*100/D10</f>
        <v>#DIV/0!</v>
      </c>
      <c r="H10" s="30">
        <f t="shared" si="0"/>
        <v>2334.939</v>
      </c>
    </row>
    <row r="11" spans="1:8" ht="24">
      <c r="A11" s="154" t="s">
        <v>285</v>
      </c>
      <c r="B11" s="157" t="s">
        <v>299</v>
      </c>
      <c r="C11" s="48">
        <v>41885</v>
      </c>
      <c r="D11" s="48"/>
      <c r="E11" s="52">
        <v>2309.555</v>
      </c>
      <c r="F11" s="52"/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/>
      <c r="E12" s="35">
        <v>24.67</v>
      </c>
      <c r="F12" s="35"/>
      <c r="G12" s="32"/>
      <c r="H12" s="33">
        <f t="shared" si="0"/>
        <v>24.67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/>
      <c r="E13" s="28">
        <v>0.714</v>
      </c>
      <c r="F13" s="28"/>
      <c r="G13" s="29"/>
      <c r="H13" s="30">
        <f t="shared" si="0"/>
        <v>0.714</v>
      </c>
    </row>
    <row r="14" spans="1:8" ht="50.25" customHeight="1" thickBot="1">
      <c r="A14" s="154" t="s">
        <v>288</v>
      </c>
      <c r="B14" s="159" t="s">
        <v>298</v>
      </c>
      <c r="C14" s="156"/>
      <c r="D14" s="39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1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0</v>
      </c>
      <c r="E17" s="165">
        <f>E18+E21+E23+E24+E25</f>
        <v>1154.893</v>
      </c>
      <c r="F17" s="165">
        <f>F18+F21+F23+F24+F25</f>
        <v>0</v>
      </c>
      <c r="G17" s="32" t="e">
        <f>E17*100/D17</f>
        <v>#DIV/0!</v>
      </c>
      <c r="H17" s="33">
        <f t="shared" si="0"/>
        <v>1154.893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0</v>
      </c>
      <c r="E18" s="51">
        <f>E19+E20</f>
        <v>267.38</v>
      </c>
      <c r="F18" s="51">
        <f>F19+F20</f>
        <v>0</v>
      </c>
      <c r="G18" s="52" t="e">
        <f>E18*100/D18</f>
        <v>#DIV/0!</v>
      </c>
      <c r="H18" s="33">
        <f t="shared" si="0"/>
        <v>267.38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53"/>
      <c r="E19" s="50">
        <v>67.38</v>
      </c>
      <c r="F19" s="50"/>
      <c r="G19" s="52" t="e">
        <f>E19*100/D19</f>
        <v>#DIV/0!</v>
      </c>
      <c r="H19" s="33">
        <f t="shared" si="0"/>
        <v>67.38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53"/>
      <c r="E20" s="50">
        <v>200</v>
      </c>
      <c r="F20" s="50"/>
      <c r="G20" s="52" t="e">
        <f>E20*100/D20</f>
        <v>#DIV/0!</v>
      </c>
      <c r="H20" s="33">
        <f t="shared" si="0"/>
        <v>200</v>
      </c>
    </row>
    <row r="21" spans="1:8" ht="37.5" customHeight="1">
      <c r="A21" s="48" t="s">
        <v>201</v>
      </c>
      <c r="B21" s="54" t="s">
        <v>202</v>
      </c>
      <c r="C21" s="54"/>
      <c r="D21" s="48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/>
      <c r="E23" s="37">
        <v>847.33</v>
      </c>
      <c r="F23" s="37"/>
      <c r="G23" s="55" t="e">
        <f aca="true" t="shared" si="1" ref="G23:G30">E23*100/D23</f>
        <v>#DIV/0!</v>
      </c>
      <c r="H23" s="56">
        <f t="shared" si="0"/>
        <v>847.33</v>
      </c>
    </row>
    <row r="24" spans="1:8" ht="12">
      <c r="A24" s="13" t="s">
        <v>21</v>
      </c>
      <c r="B24" s="13" t="s">
        <v>22</v>
      </c>
      <c r="C24" s="13">
        <v>844</v>
      </c>
      <c r="D24" s="13"/>
      <c r="E24" s="38">
        <v>33.583</v>
      </c>
      <c r="F24" s="38"/>
      <c r="G24" s="55" t="e">
        <f t="shared" si="1"/>
        <v>#DIV/0!</v>
      </c>
      <c r="H24" s="56">
        <f t="shared" si="0"/>
        <v>33.583</v>
      </c>
    </row>
    <row r="25" spans="1:8" ht="12">
      <c r="A25" s="13" t="s">
        <v>302</v>
      </c>
      <c r="B25" s="13" t="s">
        <v>303</v>
      </c>
      <c r="C25" s="13"/>
      <c r="D25" s="13"/>
      <c r="E25" s="38">
        <v>6.6</v>
      </c>
      <c r="F25" s="38"/>
      <c r="G25" s="55"/>
      <c r="H25" s="56">
        <f t="shared" si="0"/>
        <v>6.6</v>
      </c>
    </row>
    <row r="26" spans="1:8" ht="12">
      <c r="A26" s="15" t="s">
        <v>23</v>
      </c>
      <c r="B26" s="45" t="s">
        <v>24</v>
      </c>
      <c r="C26" s="57">
        <f>C27+C28+C29</f>
        <v>7780.5</v>
      </c>
      <c r="D26" s="57">
        <f>D27+D28+D29</f>
        <v>0</v>
      </c>
      <c r="E26" s="57">
        <f>E27+E28+E29</f>
        <v>309.048</v>
      </c>
      <c r="F26" s="57">
        <f>F27+F28+F29</f>
        <v>0</v>
      </c>
      <c r="G26" s="17" t="e">
        <f t="shared" si="1"/>
        <v>#DIV/0!</v>
      </c>
      <c r="H26" s="33">
        <f t="shared" si="0"/>
        <v>309.048</v>
      </c>
    </row>
    <row r="27" spans="1:9" ht="12">
      <c r="A27" s="34" t="s">
        <v>25</v>
      </c>
      <c r="B27" s="34" t="s">
        <v>26</v>
      </c>
      <c r="C27" s="34">
        <v>769</v>
      </c>
      <c r="D27" s="34"/>
      <c r="E27" s="39">
        <v>62.278</v>
      </c>
      <c r="F27" s="39"/>
      <c r="G27" s="52" t="e">
        <f t="shared" si="1"/>
        <v>#DIV/0!</v>
      </c>
      <c r="H27" s="56">
        <f t="shared" si="0"/>
        <v>62.278</v>
      </c>
      <c r="I27" s="47"/>
    </row>
    <row r="28" spans="1:9" ht="12">
      <c r="A28" s="58" t="s">
        <v>27</v>
      </c>
      <c r="B28" s="58" t="s">
        <v>28</v>
      </c>
      <c r="C28" s="58"/>
      <c r="D28" s="58"/>
      <c r="E28" s="39"/>
      <c r="F28" s="39"/>
      <c r="G28" s="52" t="e">
        <f t="shared" si="1"/>
        <v>#DIV/0!</v>
      </c>
      <c r="H28" s="56">
        <f t="shared" si="0"/>
        <v>0</v>
      </c>
      <c r="I28" s="47"/>
    </row>
    <row r="29" spans="1:8" ht="12">
      <c r="A29" s="58" t="s">
        <v>29</v>
      </c>
      <c r="B29" s="58" t="s">
        <v>30</v>
      </c>
      <c r="C29" s="58">
        <v>7011.5</v>
      </c>
      <c r="D29" s="58"/>
      <c r="E29" s="52">
        <v>246.77</v>
      </c>
      <c r="F29" s="52"/>
      <c r="G29" s="52" t="e">
        <f t="shared" si="1"/>
        <v>#DIV/0!</v>
      </c>
      <c r="H29" s="56">
        <f t="shared" si="0"/>
        <v>246.77</v>
      </c>
    </row>
    <row r="30" spans="1:8" ht="12">
      <c r="A30" s="26" t="s">
        <v>31</v>
      </c>
      <c r="B30" s="21" t="s">
        <v>32</v>
      </c>
      <c r="C30" s="59">
        <f>C32+C34</f>
        <v>795.4</v>
      </c>
      <c r="D30" s="59">
        <f>D32+D34</f>
        <v>0</v>
      </c>
      <c r="E30" s="59">
        <f>E32+E34</f>
        <v>26.492</v>
      </c>
      <c r="F30" s="59">
        <f>F32+F34</f>
        <v>0</v>
      </c>
      <c r="G30" s="29" t="e">
        <f t="shared" si="1"/>
        <v>#DIV/0!</v>
      </c>
      <c r="H30" s="24">
        <f t="shared" si="0"/>
        <v>26.492</v>
      </c>
    </row>
    <row r="31" spans="1:8" ht="12">
      <c r="A31" s="27" t="s">
        <v>33</v>
      </c>
      <c r="B31" s="27" t="s">
        <v>34</v>
      </c>
      <c r="C31" s="27"/>
      <c r="D31" s="27"/>
      <c r="E31" s="28"/>
      <c r="F31" s="28"/>
      <c r="G31" s="29"/>
      <c r="H31" s="30">
        <f t="shared" si="0"/>
        <v>0</v>
      </c>
    </row>
    <row r="32" spans="2:8" ht="12">
      <c r="B32" s="34" t="s">
        <v>35</v>
      </c>
      <c r="C32" s="35">
        <f>C33</f>
        <v>795.4</v>
      </c>
      <c r="D32" s="35">
        <f>D33</f>
        <v>0</v>
      </c>
      <c r="E32" s="35">
        <f>E33</f>
        <v>26.392</v>
      </c>
      <c r="F32" s="35">
        <f>F33</f>
        <v>0</v>
      </c>
      <c r="G32" s="55" t="e">
        <f>E32*100/D32</f>
        <v>#DIV/0!</v>
      </c>
      <c r="H32" s="56">
        <f t="shared" si="0"/>
        <v>26.392</v>
      </c>
    </row>
    <row r="33" spans="1:8" ht="12">
      <c r="A33" s="27" t="s">
        <v>36</v>
      </c>
      <c r="B33" s="58" t="s">
        <v>37</v>
      </c>
      <c r="C33" s="58">
        <v>795.4</v>
      </c>
      <c r="D33" s="58"/>
      <c r="E33" s="39">
        <v>26.392</v>
      </c>
      <c r="F33" s="39"/>
      <c r="G33" s="55" t="e">
        <f>E33*100/D33</f>
        <v>#DIV/0!</v>
      </c>
      <c r="H33" s="56">
        <f t="shared" si="0"/>
        <v>26.392</v>
      </c>
    </row>
    <row r="34" spans="1:8" ht="12">
      <c r="A34" s="27" t="s">
        <v>38</v>
      </c>
      <c r="B34" s="27" t="s">
        <v>39</v>
      </c>
      <c r="C34" s="27"/>
      <c r="D34" s="27"/>
      <c r="E34" s="38">
        <v>0.1</v>
      </c>
      <c r="F34" s="38"/>
      <c r="G34" s="39" t="e">
        <f>E34*100/D34</f>
        <v>#DIV/0!</v>
      </c>
      <c r="H34" s="60">
        <f t="shared" si="0"/>
        <v>0.1</v>
      </c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66">
        <f>D41+D43+D37+D40+D38+D39</f>
        <v>0</v>
      </c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0</v>
      </c>
      <c r="E48" s="153">
        <f>E51+E55+E58</f>
        <v>536.304</v>
      </c>
      <c r="F48" s="153">
        <f>F51+F58+F55</f>
        <v>0</v>
      </c>
      <c r="G48" s="17" t="e">
        <f>E48*100/D48</f>
        <v>#DIV/0!</v>
      </c>
      <c r="H48" s="88">
        <f t="shared" si="0"/>
        <v>536.304</v>
      </c>
    </row>
    <row r="49" spans="2:8" ht="0.75" customHeight="1">
      <c r="B49" s="74"/>
      <c r="C49" s="74"/>
      <c r="D49" s="46">
        <f>D51+D58+D63+D53+D62</f>
        <v>0</v>
      </c>
      <c r="E49" s="66">
        <f>E51+E58+E63+E53+E62</f>
        <v>998.8919999999999</v>
      </c>
      <c r="F49" s="66">
        <f>F51+F58+F63+F53+F62</f>
        <v>0</v>
      </c>
      <c r="G49" s="23" t="e">
        <f>E49*100/D49</f>
        <v>#DIV/0!</v>
      </c>
      <c r="H49" s="24">
        <f t="shared" si="0"/>
        <v>998.8919999999999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0</v>
      </c>
      <c r="E51" s="35">
        <f>E53</f>
        <v>454.518</v>
      </c>
      <c r="F51" s="35">
        <f>F53</f>
        <v>0</v>
      </c>
      <c r="G51" s="63" t="e">
        <f>E51*100/D51</f>
        <v>#DIV/0!</v>
      </c>
      <c r="H51" s="60">
        <f t="shared" si="0"/>
        <v>454.518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/>
      <c r="E53" s="35">
        <v>454.518</v>
      </c>
      <c r="F53" s="35"/>
      <c r="G53" s="63" t="e">
        <f>E53*100/D53</f>
        <v>#DIV/0!</v>
      </c>
      <c r="H53" s="60">
        <f t="shared" si="0"/>
        <v>454.518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/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0</v>
      </c>
      <c r="E58" s="76">
        <f>E60+E62</f>
        <v>81.786</v>
      </c>
      <c r="F58" s="76">
        <f>F60+F62</f>
        <v>0</v>
      </c>
      <c r="G58" s="55" t="e">
        <f>E58*100/D58</f>
        <v>#DIV/0!</v>
      </c>
      <c r="H58" s="56">
        <f t="shared" si="0"/>
        <v>81.786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/>
      <c r="E60" s="62">
        <v>73.716</v>
      </c>
      <c r="F60" s="62"/>
      <c r="G60" s="55" t="e">
        <f>E60*100/D60</f>
        <v>#DIV/0!</v>
      </c>
      <c r="H60" s="56">
        <f t="shared" si="0"/>
        <v>73.716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8.07</v>
      </c>
      <c r="F62" s="76"/>
      <c r="G62" s="55" t="e">
        <f>E62*100/D62</f>
        <v>#DIV/0!</v>
      </c>
      <c r="H62" s="56">
        <f t="shared" si="0"/>
        <v>8.07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0</v>
      </c>
      <c r="E64" s="59">
        <f>E66</f>
        <v>555.439</v>
      </c>
      <c r="F64" s="59">
        <f>F66</f>
        <v>0</v>
      </c>
      <c r="G64" s="29" t="e">
        <f>E64*100/D64</f>
        <v>#DIV/0!</v>
      </c>
      <c r="H64" s="24">
        <f t="shared" si="0"/>
        <v>555.439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/>
      <c r="E66" s="76">
        <v>555.439</v>
      </c>
      <c r="F66" s="76"/>
      <c r="G66" s="23" t="e">
        <f>E66*100/D66</f>
        <v>#DIV/0!</v>
      </c>
      <c r="H66" s="24">
        <f t="shared" si="0"/>
        <v>555.439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>
        <v>90</v>
      </c>
      <c r="G68" s="32"/>
      <c r="H68" s="33">
        <f aca="true" t="shared" si="2" ref="H68:H139">E68-D68</f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2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2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t="shared" si="2"/>
        <v>0</v>
      </c>
    </row>
    <row r="73" spans="1:8" s="77" customFormat="1" ht="36">
      <c r="A73" s="81" t="s">
        <v>243</v>
      </c>
      <c r="B73" s="82" t="s">
        <v>244</v>
      </c>
      <c r="C73" s="13"/>
      <c r="D73" s="15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85"/>
      <c r="E74" s="57">
        <v>65</v>
      </c>
      <c r="F74" s="57"/>
      <c r="G74" s="17"/>
      <c r="H74" s="33">
        <f t="shared" si="2"/>
        <v>65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66"/>
      <c r="E75" s="57">
        <v>0</v>
      </c>
      <c r="F75" s="57"/>
      <c r="G75" s="17" t="e">
        <f>E75*100/D75</f>
        <v>#DIV/0!</v>
      </c>
      <c r="H75" s="33">
        <f t="shared" si="2"/>
        <v>0</v>
      </c>
    </row>
    <row r="76" spans="1:8" ht="12">
      <c r="A76" s="81" t="s">
        <v>95</v>
      </c>
      <c r="B76" s="45" t="s">
        <v>96</v>
      </c>
      <c r="C76" s="59">
        <f>C78+C80+C88+C92+C94+C97+C90+C86+C89+C95+C85+C96</f>
        <v>712.8000000000001</v>
      </c>
      <c r="D76" s="59">
        <f>D78+D80+D88+D92+D94+D97+D90+D86+D89+D95+D85+D96</f>
        <v>0</v>
      </c>
      <c r="E76" s="86">
        <f>E78+E80+E88+E92+E94+E97+E90+E86+E89+E95+E85+E96+E101</f>
        <v>93.15</v>
      </c>
      <c r="F76" s="86">
        <f>F78+F80+F88+F92+F94+F97+F90+F86+F89+F95+F85+F96</f>
        <v>0</v>
      </c>
      <c r="G76" s="29" t="e">
        <f>E76*100/D76</f>
        <v>#DIV/0!</v>
      </c>
      <c r="H76" s="24">
        <f t="shared" si="2"/>
        <v>93.15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/>
      <c r="E78" s="35">
        <v>1.65</v>
      </c>
      <c r="F78" s="35"/>
      <c r="G78" s="55" t="e">
        <f>E78*100/D78</f>
        <v>#DIV/0!</v>
      </c>
      <c r="H78" s="33">
        <f t="shared" si="2"/>
        <v>1.65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/>
      <c r="E80" s="37">
        <v>6</v>
      </c>
      <c r="F80" s="37"/>
      <c r="G80" s="55" t="e">
        <f>E80*100/D80</f>
        <v>#DIV/0!</v>
      </c>
      <c r="H80" s="33">
        <f t="shared" si="2"/>
        <v>6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13">
        <v>4</v>
      </c>
      <c r="D88" s="13"/>
      <c r="E88" s="37"/>
      <c r="F88" s="37"/>
      <c r="G88" s="55" t="e">
        <f>E88*100/D88</f>
        <v>#DIV/0!</v>
      </c>
      <c r="H88" s="33">
        <f t="shared" si="2"/>
        <v>0</v>
      </c>
    </row>
    <row r="89" spans="1:8" ht="12">
      <c r="A89" s="27" t="s">
        <v>110</v>
      </c>
      <c r="B89" s="27" t="s">
        <v>111</v>
      </c>
      <c r="C89" s="27"/>
      <c r="D89" s="27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7"/>
      <c r="D90" s="27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7"/>
      <c r="D91" s="27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13"/>
      <c r="D92" s="13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13"/>
      <c r="D93" s="13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58"/>
      <c r="D94" s="58"/>
      <c r="E94" s="52"/>
      <c r="F94" s="52"/>
      <c r="G94" s="52"/>
      <c r="H94" s="56">
        <f t="shared" si="2"/>
        <v>0</v>
      </c>
    </row>
    <row r="95" spans="1:8" ht="24" customHeight="1">
      <c r="A95" s="48" t="s">
        <v>305</v>
      </c>
      <c r="B95" s="166" t="s">
        <v>307</v>
      </c>
      <c r="C95" s="48"/>
      <c r="D95" s="48"/>
      <c r="E95" s="52">
        <v>60</v>
      </c>
      <c r="F95" s="52"/>
      <c r="G95" s="52"/>
      <c r="H95" s="89"/>
    </row>
    <row r="96" spans="1:8" ht="23.25" customHeight="1">
      <c r="A96" s="48" t="s">
        <v>306</v>
      </c>
      <c r="B96" s="167" t="s">
        <v>308</v>
      </c>
      <c r="C96" s="48"/>
      <c r="D96" s="151"/>
      <c r="E96" s="152">
        <v>3</v>
      </c>
      <c r="F96" s="152"/>
      <c r="G96" s="52"/>
      <c r="H96" s="89"/>
    </row>
    <row r="97" spans="1:8" ht="12">
      <c r="A97" s="34" t="s">
        <v>118</v>
      </c>
      <c r="B97" s="34" t="s">
        <v>119</v>
      </c>
      <c r="C97" s="55">
        <f>C99</f>
        <v>568.7</v>
      </c>
      <c r="D97" s="90">
        <f>D99</f>
        <v>0</v>
      </c>
      <c r="E97" s="90">
        <f>E99</f>
        <v>22.5</v>
      </c>
      <c r="F97" s="90">
        <f>F99</f>
        <v>0</v>
      </c>
      <c r="G97" s="63" t="e">
        <f>E97*100/D97</f>
        <v>#DIV/0!</v>
      </c>
      <c r="H97" s="60">
        <f t="shared" si="2"/>
        <v>22.5</v>
      </c>
    </row>
    <row r="98" spans="1:8" ht="12">
      <c r="A98" s="27" t="s">
        <v>120</v>
      </c>
      <c r="B98" s="27" t="s">
        <v>121</v>
      </c>
      <c r="C98" s="27"/>
      <c r="D98" s="91"/>
      <c r="E98" s="28"/>
      <c r="F98" s="28"/>
      <c r="G98" s="28"/>
      <c r="H98" s="61">
        <f t="shared" si="2"/>
        <v>0</v>
      </c>
    </row>
    <row r="99" spans="2:8" ht="12">
      <c r="B99" s="34" t="s">
        <v>122</v>
      </c>
      <c r="C99" s="34">
        <v>568.7</v>
      </c>
      <c r="D99" s="92"/>
      <c r="E99" s="35">
        <v>22.5</v>
      </c>
      <c r="F99" s="35"/>
      <c r="G99" s="37" t="e">
        <f>E99*100/D99</f>
        <v>#DIV/0!</v>
      </c>
      <c r="H99" s="56">
        <f t="shared" si="2"/>
        <v>22.5</v>
      </c>
    </row>
    <row r="100" spans="1:8" ht="12">
      <c r="A100" s="27" t="s">
        <v>123</v>
      </c>
      <c r="B100" s="27" t="s">
        <v>97</v>
      </c>
      <c r="C100" s="27"/>
      <c r="D100" s="27"/>
      <c r="E100" s="28"/>
      <c r="F100" s="28"/>
      <c r="G100" s="55"/>
      <c r="H100" s="56">
        <f t="shared" si="2"/>
        <v>0</v>
      </c>
    </row>
    <row r="101" spans="1:8" ht="12">
      <c r="A101" s="13"/>
      <c r="B101" s="13" t="s">
        <v>124</v>
      </c>
      <c r="C101" s="13"/>
      <c r="D101" s="13"/>
      <c r="E101" s="37"/>
      <c r="F101" s="37"/>
      <c r="G101" s="52" t="e">
        <f>E101*100/D101</f>
        <v>#DIV/0!</v>
      </c>
      <c r="H101" s="56">
        <f t="shared" si="2"/>
        <v>0</v>
      </c>
    </row>
    <row r="102" spans="1:8" ht="12">
      <c r="A102" s="15" t="s">
        <v>125</v>
      </c>
      <c r="B102" s="45" t="s">
        <v>126</v>
      </c>
      <c r="C102" s="45"/>
      <c r="D102" s="59">
        <f>D103+D104+D105+D106</f>
        <v>0</v>
      </c>
      <c r="E102" s="93">
        <f>E103+E104+E105+E106</f>
        <v>104.90100000000001</v>
      </c>
      <c r="F102" s="93">
        <f>F103+F104+F105+F106</f>
        <v>0</v>
      </c>
      <c r="G102" s="52" t="e">
        <f>E102*100/D102</f>
        <v>#DIV/0!</v>
      </c>
      <c r="H102" s="33">
        <f t="shared" si="2"/>
        <v>104.90100000000001</v>
      </c>
    </row>
    <row r="103" spans="1:8" ht="12">
      <c r="A103" s="27" t="s">
        <v>127</v>
      </c>
      <c r="B103" s="34" t="s">
        <v>128</v>
      </c>
      <c r="C103" s="34"/>
      <c r="D103" s="34"/>
      <c r="E103" s="38">
        <v>5.068</v>
      </c>
      <c r="F103" s="38"/>
      <c r="G103" s="17"/>
      <c r="H103" s="33">
        <f t="shared" si="2"/>
        <v>5.068</v>
      </c>
    </row>
    <row r="104" spans="1:8" ht="12">
      <c r="A104" s="27" t="s">
        <v>309</v>
      </c>
      <c r="B104" s="58" t="s">
        <v>128</v>
      </c>
      <c r="C104" s="58"/>
      <c r="D104" s="58"/>
      <c r="E104" s="38">
        <v>28.8</v>
      </c>
      <c r="F104" s="38"/>
      <c r="G104" s="17"/>
      <c r="H104" s="33">
        <f t="shared" si="2"/>
        <v>28.8</v>
      </c>
    </row>
    <row r="105" spans="1:8" ht="12">
      <c r="A105" s="27" t="s">
        <v>280</v>
      </c>
      <c r="B105" s="58" t="s">
        <v>129</v>
      </c>
      <c r="C105" s="58"/>
      <c r="D105" s="58"/>
      <c r="E105" s="52"/>
      <c r="F105" s="52"/>
      <c r="G105" s="17"/>
      <c r="H105" s="33">
        <f t="shared" si="2"/>
        <v>0</v>
      </c>
    </row>
    <row r="106" spans="1:8" ht="12.75" thickBot="1">
      <c r="A106" s="27" t="s">
        <v>130</v>
      </c>
      <c r="B106" s="27" t="s">
        <v>126</v>
      </c>
      <c r="C106" s="27"/>
      <c r="D106" s="94"/>
      <c r="E106" s="39">
        <v>71.033</v>
      </c>
      <c r="F106" s="39"/>
      <c r="G106" s="39" t="e">
        <f>E106*100/D106</f>
        <v>#DIV/0!</v>
      </c>
      <c r="H106" s="24">
        <f t="shared" si="2"/>
        <v>71.033</v>
      </c>
    </row>
    <row r="107" spans="1:8" ht="12.75" thickBot="1">
      <c r="A107" s="72" t="s">
        <v>134</v>
      </c>
      <c r="B107" s="95" t="s">
        <v>135</v>
      </c>
      <c r="C107" s="96">
        <f>C108</f>
        <v>382644.24799999996</v>
      </c>
      <c r="D107" s="97">
        <f>D108</f>
        <v>0</v>
      </c>
      <c r="E107" s="96">
        <f>E108+E184+E187</f>
        <v>20439.180000000004</v>
      </c>
      <c r="F107" s="73">
        <f>F108+F187+F184</f>
        <v>0</v>
      </c>
      <c r="G107" s="98" t="e">
        <f>E107*100/D107</f>
        <v>#DIV/0!</v>
      </c>
      <c r="H107" s="99">
        <f t="shared" si="2"/>
        <v>20439.180000000004</v>
      </c>
    </row>
    <row r="108" spans="1:8" ht="12.75" thickBot="1">
      <c r="A108" s="100" t="s">
        <v>232</v>
      </c>
      <c r="B108" s="95" t="s">
        <v>233</v>
      </c>
      <c r="C108" s="73">
        <f>C109+C112+C137+C173</f>
        <v>382644.24799999996</v>
      </c>
      <c r="D108" s="73">
        <f>D109+D112+D137+D173</f>
        <v>0</v>
      </c>
      <c r="E108" s="101">
        <f>E109+E112+E137+E173</f>
        <v>21544.630000000005</v>
      </c>
      <c r="F108" s="97">
        <f>F109+F112+F137+F173</f>
        <v>0</v>
      </c>
      <c r="G108" s="98" t="e">
        <f>E108*100/D108</f>
        <v>#DIV/0!</v>
      </c>
      <c r="H108" s="99">
        <f t="shared" si="2"/>
        <v>21544.630000000005</v>
      </c>
    </row>
    <row r="109" spans="1:8" ht="12.75" thickBot="1">
      <c r="A109" s="72" t="s">
        <v>136</v>
      </c>
      <c r="B109" s="41" t="s">
        <v>137</v>
      </c>
      <c r="C109" s="102">
        <f>C110+C111</f>
        <v>118247</v>
      </c>
      <c r="D109" s="102">
        <f>D110+D111</f>
        <v>0</v>
      </c>
      <c r="E109" s="102">
        <f>E110+E111</f>
        <v>4335</v>
      </c>
      <c r="F109" s="102">
        <f>F110+F111</f>
        <v>0</v>
      </c>
      <c r="G109" s="73" t="e">
        <f>E109*100/D109</f>
        <v>#DIV/0!</v>
      </c>
      <c r="H109" s="20">
        <f t="shared" si="2"/>
        <v>4335</v>
      </c>
    </row>
    <row r="110" spans="1:8" ht="12">
      <c r="A110" s="34" t="s">
        <v>138</v>
      </c>
      <c r="B110" s="68" t="s">
        <v>139</v>
      </c>
      <c r="C110" s="68">
        <v>118247</v>
      </c>
      <c r="D110" s="13"/>
      <c r="E110" s="92">
        <v>4335</v>
      </c>
      <c r="F110" s="92"/>
      <c r="G110" s="63" t="e">
        <f>E110*100/D110</f>
        <v>#DIV/0!</v>
      </c>
      <c r="H110" s="60">
        <f t="shared" si="2"/>
        <v>4335</v>
      </c>
    </row>
    <row r="111" spans="1:8" ht="24.75" customHeight="1" thickBot="1">
      <c r="A111" s="91" t="s">
        <v>218</v>
      </c>
      <c r="B111" s="103" t="s">
        <v>219</v>
      </c>
      <c r="C111" s="103"/>
      <c r="D111" s="34"/>
      <c r="E111" s="104"/>
      <c r="F111" s="34"/>
      <c r="G111" s="17"/>
      <c r="H111" s="88"/>
    </row>
    <row r="112" spans="1:9" ht="12.75" thickBot="1">
      <c r="A112" s="72" t="s">
        <v>140</v>
      </c>
      <c r="B112" s="105" t="s">
        <v>141</v>
      </c>
      <c r="C112" s="106">
        <f>C115+C116+C117+C120+C121+C113+C114+C118</f>
        <v>19714.399999999998</v>
      </c>
      <c r="D112" s="102">
        <f>D113+D114+D115+D116+D117+D118+D119+D120+D121</f>
        <v>0</v>
      </c>
      <c r="E112" s="102">
        <f>E113+E114+E115+E116+E117+E118+E119+E120+E121</f>
        <v>257.904</v>
      </c>
      <c r="F112" s="96">
        <f>F115+F116+F117+F120+F121+F113+F114+F119+F118</f>
        <v>0</v>
      </c>
      <c r="G112" s="107" t="e">
        <f>E112*100/D112</f>
        <v>#DIV/0!</v>
      </c>
      <c r="H112" s="108">
        <f t="shared" si="2"/>
        <v>257.904</v>
      </c>
      <c r="I112" s="9"/>
    </row>
    <row r="113" spans="1:9" ht="12">
      <c r="A113" s="13" t="s">
        <v>248</v>
      </c>
      <c r="B113" s="68" t="s">
        <v>249</v>
      </c>
      <c r="C113" s="109"/>
      <c r="D113" s="110"/>
      <c r="E113" s="111"/>
      <c r="F113" s="111"/>
      <c r="G113" s="32"/>
      <c r="H113" s="33">
        <f t="shared" si="2"/>
        <v>0</v>
      </c>
      <c r="I113" s="9"/>
    </row>
    <row r="114" spans="1:9" ht="12">
      <c r="A114" s="13" t="s">
        <v>142</v>
      </c>
      <c r="B114" s="68" t="s">
        <v>143</v>
      </c>
      <c r="C114" s="68"/>
      <c r="D114" s="36"/>
      <c r="E114" s="112"/>
      <c r="F114" s="52"/>
      <c r="G114" s="17"/>
      <c r="H114" s="33">
        <f t="shared" si="2"/>
        <v>0</v>
      </c>
      <c r="I114" s="9"/>
    </row>
    <row r="115" spans="1:9" ht="12">
      <c r="A115" s="34" t="s">
        <v>144</v>
      </c>
      <c r="B115" s="75" t="s">
        <v>145</v>
      </c>
      <c r="C115" s="75"/>
      <c r="D115" s="34"/>
      <c r="E115" s="113"/>
      <c r="F115" s="113"/>
      <c r="G115" s="17"/>
      <c r="H115" s="33">
        <f t="shared" si="2"/>
        <v>0</v>
      </c>
      <c r="I115" s="9"/>
    </row>
    <row r="116" spans="1:8" ht="12">
      <c r="A116" s="27" t="s">
        <v>146</v>
      </c>
      <c r="B116" s="67" t="s">
        <v>147</v>
      </c>
      <c r="C116" s="79"/>
      <c r="D116" s="27"/>
      <c r="E116" s="48"/>
      <c r="F116" s="48"/>
      <c r="G116" s="17"/>
      <c r="H116" s="33">
        <f t="shared" si="2"/>
        <v>0</v>
      </c>
    </row>
    <row r="117" spans="1:8" ht="12">
      <c r="A117" s="58" t="s">
        <v>148</v>
      </c>
      <c r="B117" s="67" t="s">
        <v>149</v>
      </c>
      <c r="C117" s="67">
        <v>2743.6</v>
      </c>
      <c r="D117" s="58"/>
      <c r="E117" s="112">
        <v>257.904</v>
      </c>
      <c r="F117" s="52"/>
      <c r="G117" s="52" t="e">
        <f>E117*100/D117</f>
        <v>#DIV/0!</v>
      </c>
      <c r="H117" s="56">
        <f t="shared" si="2"/>
        <v>257.904</v>
      </c>
    </row>
    <row r="118" spans="1:8" ht="12">
      <c r="A118" s="13" t="s">
        <v>241</v>
      </c>
      <c r="B118" s="68" t="s">
        <v>237</v>
      </c>
      <c r="C118" s="68"/>
      <c r="D118" s="36"/>
      <c r="E118" s="92"/>
      <c r="F118" s="55"/>
      <c r="G118" s="17"/>
      <c r="H118" s="33">
        <f t="shared" si="2"/>
        <v>0</v>
      </c>
    </row>
    <row r="119" spans="1:8" ht="12">
      <c r="A119" s="13" t="s">
        <v>150</v>
      </c>
      <c r="B119" s="68" t="s">
        <v>247</v>
      </c>
      <c r="C119" s="75"/>
      <c r="D119" s="13"/>
      <c r="E119" s="92"/>
      <c r="F119" s="55"/>
      <c r="G119" s="29"/>
      <c r="H119" s="88"/>
    </row>
    <row r="120" spans="1:9" s="9" customFormat="1" ht="12.75" thickBot="1">
      <c r="A120" s="13" t="s">
        <v>245</v>
      </c>
      <c r="B120" s="68" t="s">
        <v>246</v>
      </c>
      <c r="C120" s="114"/>
      <c r="D120" s="13"/>
      <c r="E120" s="92"/>
      <c r="F120" s="92"/>
      <c r="G120" s="29"/>
      <c r="H120" s="24">
        <f t="shared" si="2"/>
        <v>0</v>
      </c>
      <c r="I120" s="4"/>
    </row>
    <row r="121" spans="1:8" ht="12.75" thickBot="1">
      <c r="A121" s="72" t="s">
        <v>151</v>
      </c>
      <c r="B121" s="115" t="s">
        <v>152</v>
      </c>
      <c r="C121" s="116">
        <f>C123+C124+C125+C126+C127+C129+C128+C130+C131+C122+C133+C132</f>
        <v>16970.8</v>
      </c>
      <c r="D121" s="116">
        <f>D123+D124+D125+D126+D127+D129+D128+D130+D131+D122+D133+D132</f>
        <v>0</v>
      </c>
      <c r="E121" s="116">
        <f>E123+E124+E125+E126+E127+E129+E128+E130+E131+E122+E133+E132</f>
        <v>0</v>
      </c>
      <c r="F121" s="116">
        <f>F123+F124+F125+F126+F127+F129+F128+F130+F131+F122+F133+F132</f>
        <v>0</v>
      </c>
      <c r="G121" s="98" t="e">
        <f>E121*100/D121</f>
        <v>#DIV/0!</v>
      </c>
      <c r="H121" s="99">
        <f t="shared" si="2"/>
        <v>0</v>
      </c>
    </row>
    <row r="122" spans="1:8" ht="12">
      <c r="A122" s="13" t="s">
        <v>151</v>
      </c>
      <c r="B122" s="68" t="s">
        <v>156</v>
      </c>
      <c r="C122" s="68"/>
      <c r="D122" s="13"/>
      <c r="E122" s="55"/>
      <c r="F122" s="55"/>
      <c r="G122" s="32"/>
      <c r="H122" s="33">
        <f t="shared" si="2"/>
        <v>0</v>
      </c>
    </row>
    <row r="123" spans="1:8" ht="12">
      <c r="A123" s="58" t="s">
        <v>151</v>
      </c>
      <c r="B123" s="68" t="s">
        <v>153</v>
      </c>
      <c r="C123" s="68">
        <v>3268.9</v>
      </c>
      <c r="D123" s="13"/>
      <c r="E123" s="92"/>
      <c r="F123" s="55"/>
      <c r="G123" s="52" t="e">
        <f>E123*100/D123</f>
        <v>#DIV/0!</v>
      </c>
      <c r="H123" s="56">
        <f t="shared" si="2"/>
        <v>0</v>
      </c>
    </row>
    <row r="124" spans="1:8" ht="12">
      <c r="A124" s="27" t="s">
        <v>151</v>
      </c>
      <c r="B124" s="79" t="s">
        <v>154</v>
      </c>
      <c r="C124" s="79">
        <v>8176.9</v>
      </c>
      <c r="D124" s="27"/>
      <c r="E124" s="91"/>
      <c r="F124" s="91"/>
      <c r="G124" s="52" t="e">
        <f>E124*100/D124</f>
        <v>#DIV/0!</v>
      </c>
      <c r="H124" s="56">
        <f t="shared" si="2"/>
        <v>0</v>
      </c>
    </row>
    <row r="125" spans="1:8" ht="12">
      <c r="A125" s="27" t="s">
        <v>151</v>
      </c>
      <c r="B125" s="67" t="s">
        <v>155</v>
      </c>
      <c r="C125" s="67">
        <v>568.3</v>
      </c>
      <c r="D125" s="58"/>
      <c r="E125" s="52"/>
      <c r="F125" s="52"/>
      <c r="G125" s="52" t="e">
        <f>E125*100/D125</f>
        <v>#DIV/0!</v>
      </c>
      <c r="H125" s="56">
        <f t="shared" si="2"/>
        <v>0</v>
      </c>
    </row>
    <row r="126" spans="1:8" ht="12">
      <c r="A126" s="27" t="s">
        <v>151</v>
      </c>
      <c r="B126" s="79" t="s">
        <v>215</v>
      </c>
      <c r="C126" s="67"/>
      <c r="D126" s="58"/>
      <c r="E126" s="52"/>
      <c r="F126" s="52"/>
      <c r="G126" s="52"/>
      <c r="H126" s="56">
        <f t="shared" si="2"/>
        <v>0</v>
      </c>
    </row>
    <row r="127" spans="1:8" ht="12">
      <c r="A127" s="27" t="s">
        <v>151</v>
      </c>
      <c r="B127" s="79" t="s">
        <v>251</v>
      </c>
      <c r="C127" s="79"/>
      <c r="D127" s="27"/>
      <c r="E127" s="39"/>
      <c r="F127" s="39"/>
      <c r="G127" s="52" t="e">
        <f aca="true" t="shared" si="3" ref="G127:G145">E127*100/D127</f>
        <v>#DIV/0!</v>
      </c>
      <c r="H127" s="56">
        <f t="shared" si="2"/>
        <v>0</v>
      </c>
    </row>
    <row r="128" spans="1:8" ht="12">
      <c r="A128" s="27" t="s">
        <v>151</v>
      </c>
      <c r="B128" s="79" t="s">
        <v>252</v>
      </c>
      <c r="C128" s="79"/>
      <c r="D128" s="27"/>
      <c r="E128" s="52"/>
      <c r="F128" s="52"/>
      <c r="G128" s="52" t="e">
        <f t="shared" si="3"/>
        <v>#DIV/0!</v>
      </c>
      <c r="H128" s="56">
        <f t="shared" si="2"/>
        <v>0</v>
      </c>
    </row>
    <row r="129" spans="1:8" ht="12">
      <c r="A129" s="27" t="s">
        <v>151</v>
      </c>
      <c r="B129" s="79" t="s">
        <v>253</v>
      </c>
      <c r="C129" s="79"/>
      <c r="D129" s="27"/>
      <c r="E129" s="39"/>
      <c r="F129" s="39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290</v>
      </c>
      <c r="C130" s="67">
        <v>2053.6</v>
      </c>
      <c r="D130" s="58"/>
      <c r="E130" s="52"/>
      <c r="F130" s="52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254</v>
      </c>
      <c r="C131" s="79"/>
      <c r="D131" s="27"/>
      <c r="E131" s="39"/>
      <c r="F131" s="39"/>
      <c r="G131" s="29" t="e">
        <f t="shared" si="3"/>
        <v>#DIV/0!</v>
      </c>
      <c r="H131" s="24">
        <f t="shared" si="2"/>
        <v>0</v>
      </c>
    </row>
    <row r="132" spans="1:8" ht="12">
      <c r="A132" s="27" t="s">
        <v>151</v>
      </c>
      <c r="B132" s="79" t="s">
        <v>274</v>
      </c>
      <c r="C132" s="79">
        <v>2018.1</v>
      </c>
      <c r="D132" s="48"/>
      <c r="E132" s="39"/>
      <c r="F132" s="118"/>
      <c r="G132" s="29"/>
      <c r="H132" s="119"/>
    </row>
    <row r="133" spans="1:8" ht="12">
      <c r="A133" s="27" t="s">
        <v>151</v>
      </c>
      <c r="B133" s="79" t="s">
        <v>266</v>
      </c>
      <c r="C133" s="160">
        <v>885</v>
      </c>
      <c r="D133" s="120"/>
      <c r="E133" s="121"/>
      <c r="F133" s="118"/>
      <c r="G133" s="29"/>
      <c r="H133" s="122"/>
    </row>
    <row r="134" spans="1:8" ht="12">
      <c r="A134" s="27" t="s">
        <v>151</v>
      </c>
      <c r="B134" s="114" t="s">
        <v>273</v>
      </c>
      <c r="C134" s="123"/>
      <c r="D134" s="91"/>
      <c r="E134" s="39"/>
      <c r="F134" s="39"/>
      <c r="G134" s="29"/>
      <c r="H134" s="30"/>
    </row>
    <row r="135" spans="1:8" ht="12">
      <c r="A135" s="27" t="s">
        <v>151</v>
      </c>
      <c r="B135" s="114" t="s">
        <v>275</v>
      </c>
      <c r="C135" s="123"/>
      <c r="D135" s="120"/>
      <c r="E135" s="39"/>
      <c r="F135" s="39"/>
      <c r="G135" s="29"/>
      <c r="H135" s="30"/>
    </row>
    <row r="136" spans="1:8" ht="12.75" thickBot="1">
      <c r="A136" s="27" t="s">
        <v>151</v>
      </c>
      <c r="B136" s="114" t="s">
        <v>278</v>
      </c>
      <c r="C136" s="124"/>
      <c r="D136" s="91"/>
      <c r="E136" s="125"/>
      <c r="F136" s="39"/>
      <c r="G136" s="126"/>
      <c r="H136" s="30"/>
    </row>
    <row r="137" spans="1:8" ht="12.75" thickBot="1">
      <c r="A137" s="72" t="s">
        <v>157</v>
      </c>
      <c r="B137" s="127" t="s">
        <v>158</v>
      </c>
      <c r="C137" s="128">
        <f>C140+C143+C145+C146+C147+C167+C168+C169+C171+C138+C144+C139+C142+C166+C141+C170</f>
        <v>244682.84799999997</v>
      </c>
      <c r="D137" s="129">
        <f>D140+D143+D145+D146+D147+D167+D168+D169+D171+D138+D144+D139+D142+D166+D141</f>
        <v>0</v>
      </c>
      <c r="E137" s="129">
        <f>E138+E139+E140+E141+E142+E143+E144+E145+E146+E147+E166+E167+E168+E169+E171</f>
        <v>16951.726000000002</v>
      </c>
      <c r="F137" s="98">
        <f>F140+F143+F145+F146+F147+F167+F168+F169+F171+F138+F144+F139+F142+F166</f>
        <v>0</v>
      </c>
      <c r="G137" s="98" t="e">
        <f t="shared" si="3"/>
        <v>#DIV/0!</v>
      </c>
      <c r="H137" s="99">
        <f t="shared" si="2"/>
        <v>16951.726000000002</v>
      </c>
    </row>
    <row r="138" spans="1:8" ht="12">
      <c r="A138" s="13" t="s">
        <v>204</v>
      </c>
      <c r="B138" s="130" t="s">
        <v>205</v>
      </c>
      <c r="C138" s="130">
        <v>22180.3</v>
      </c>
      <c r="D138" s="55"/>
      <c r="E138" s="131">
        <v>1800</v>
      </c>
      <c r="F138" s="36"/>
      <c r="G138" s="55" t="e">
        <f t="shared" si="3"/>
        <v>#DIV/0!</v>
      </c>
      <c r="H138" s="56">
        <f t="shared" si="2"/>
        <v>1800</v>
      </c>
    </row>
    <row r="139" spans="1:8" ht="36" customHeight="1">
      <c r="A139" s="13" t="s">
        <v>216</v>
      </c>
      <c r="B139" s="132" t="s">
        <v>217</v>
      </c>
      <c r="C139" s="132"/>
      <c r="D139" s="38"/>
      <c r="E139" s="112"/>
      <c r="F139" s="133"/>
      <c r="G139" s="52" t="e">
        <f t="shared" si="3"/>
        <v>#DIV/0!</v>
      </c>
      <c r="H139" s="89">
        <f t="shared" si="2"/>
        <v>0</v>
      </c>
    </row>
    <row r="140" spans="1:8" ht="12">
      <c r="A140" s="13" t="s">
        <v>159</v>
      </c>
      <c r="B140" s="68" t="s">
        <v>160</v>
      </c>
      <c r="C140" s="68">
        <v>636.5</v>
      </c>
      <c r="D140" s="13"/>
      <c r="E140" s="48"/>
      <c r="F140" s="58"/>
      <c r="G140" s="52" t="e">
        <f t="shared" si="3"/>
        <v>#DIV/0!</v>
      </c>
      <c r="H140" s="89">
        <f>E140-D140</f>
        <v>0</v>
      </c>
    </row>
    <row r="141" spans="1:8" ht="24">
      <c r="A141" s="13" t="s">
        <v>260</v>
      </c>
      <c r="B141" s="132" t="s">
        <v>261</v>
      </c>
      <c r="C141" s="68"/>
      <c r="D141" s="13"/>
      <c r="E141" s="104"/>
      <c r="F141" s="34"/>
      <c r="G141" s="52"/>
      <c r="H141" s="89"/>
    </row>
    <row r="142" spans="1:8" ht="39" customHeight="1">
      <c r="A142" s="58" t="s">
        <v>220</v>
      </c>
      <c r="B142" s="132" t="s">
        <v>221</v>
      </c>
      <c r="C142" s="132">
        <v>120.6</v>
      </c>
      <c r="D142" s="37"/>
      <c r="E142" s="48">
        <v>8.3</v>
      </c>
      <c r="F142" s="58"/>
      <c r="G142" s="52" t="e">
        <f t="shared" si="3"/>
        <v>#DIV/0!</v>
      </c>
      <c r="H142" s="89">
        <f>E142-D142</f>
        <v>8.3</v>
      </c>
    </row>
    <row r="143" spans="1:9" ht="12">
      <c r="A143" s="58" t="s">
        <v>162</v>
      </c>
      <c r="B143" s="67" t="s">
        <v>163</v>
      </c>
      <c r="C143" s="68">
        <v>1220.6</v>
      </c>
      <c r="D143" s="13"/>
      <c r="E143" s="48"/>
      <c r="F143" s="58"/>
      <c r="G143" s="52" t="e">
        <f t="shared" si="3"/>
        <v>#DIV/0!</v>
      </c>
      <c r="H143" s="89">
        <f>E143-D143</f>
        <v>0</v>
      </c>
      <c r="I143" s="9"/>
    </row>
    <row r="144" spans="1:9" ht="24.75" customHeight="1">
      <c r="A144" s="58" t="s">
        <v>213</v>
      </c>
      <c r="B144" s="134" t="s">
        <v>214</v>
      </c>
      <c r="C144" s="132">
        <v>421.4</v>
      </c>
      <c r="D144" s="13"/>
      <c r="E144" s="52"/>
      <c r="F144" s="58"/>
      <c r="G144" s="52" t="e">
        <f t="shared" si="3"/>
        <v>#DIV/0!</v>
      </c>
      <c r="H144" s="89">
        <f>E144-D144</f>
        <v>0</v>
      </c>
      <c r="I144" s="9"/>
    </row>
    <row r="145" spans="1:9" s="9" customFormat="1" ht="12">
      <c r="A145" s="58" t="s">
        <v>164</v>
      </c>
      <c r="B145" s="67" t="s">
        <v>165</v>
      </c>
      <c r="C145" s="68"/>
      <c r="D145" s="13"/>
      <c r="E145" s="48"/>
      <c r="F145" s="58"/>
      <c r="G145" s="52" t="e">
        <f t="shared" si="3"/>
        <v>#DIV/0!</v>
      </c>
      <c r="H145" s="89">
        <f aca="true" t="shared" si="4" ref="H145:H189">E145-D145</f>
        <v>0</v>
      </c>
      <c r="I145" s="4"/>
    </row>
    <row r="146" spans="1:8" ht="12.75" thickBot="1">
      <c r="A146" s="27" t="s">
        <v>166</v>
      </c>
      <c r="B146" s="79" t="s">
        <v>167</v>
      </c>
      <c r="C146" s="75">
        <v>4340.3</v>
      </c>
      <c r="D146" s="34"/>
      <c r="E146" s="91">
        <v>375</v>
      </c>
      <c r="F146" s="91"/>
      <c r="G146" s="63" t="e">
        <f>E146*100/D146</f>
        <v>#DIV/0!</v>
      </c>
      <c r="H146" s="60">
        <f t="shared" si="4"/>
        <v>375</v>
      </c>
    </row>
    <row r="147" spans="1:8" ht="12.75" thickBot="1">
      <c r="A147" s="100" t="s">
        <v>168</v>
      </c>
      <c r="B147" s="41" t="s">
        <v>169</v>
      </c>
      <c r="C147" s="128">
        <f>C148+C149+C150+C151+C152+C153+C154+C155+C156+C157+C158+C159+C160+C161+C162+C163+C164+C165</f>
        <v>159364.5</v>
      </c>
      <c r="D147" s="128">
        <f>D148+D149+D150+D151+D152+D153+D154+D155+D156+D157+D158+D159+D160+D161+D162+D163+D164+D165</f>
        <v>0</v>
      </c>
      <c r="E147" s="128">
        <f>E148+E149+E150+E151+E152+E153+E154+E155+E156+E157+E158+E159+E160+E161+E162+E163+E164+E165</f>
        <v>12392.426000000001</v>
      </c>
      <c r="F147" s="128">
        <f>F148+F149+F150+F151+F152+F153+F154+F155+F156+F157+F158+F159+F160+F161+F162+F163+F164+F165</f>
        <v>0</v>
      </c>
      <c r="G147" s="98" t="e">
        <f>E147*100/D147</f>
        <v>#DIV/0!</v>
      </c>
      <c r="H147" s="99">
        <f t="shared" si="4"/>
        <v>12392.426000000001</v>
      </c>
    </row>
    <row r="148" spans="1:8" ht="12">
      <c r="A148" s="13" t="s">
        <v>168</v>
      </c>
      <c r="B148" s="67" t="s">
        <v>161</v>
      </c>
      <c r="C148" s="68">
        <v>13249.9</v>
      </c>
      <c r="D148" s="13"/>
      <c r="E148" s="131">
        <v>1232.64</v>
      </c>
      <c r="F148" s="36"/>
      <c r="G148" s="32" t="e">
        <f>E148*100/D148</f>
        <v>#DIV/0!</v>
      </c>
      <c r="H148" s="135">
        <f t="shared" si="4"/>
        <v>1232.64</v>
      </c>
    </row>
    <row r="149" spans="1:8" ht="24" customHeight="1">
      <c r="A149" s="13" t="s">
        <v>168</v>
      </c>
      <c r="B149" s="132" t="s">
        <v>224</v>
      </c>
      <c r="C149" s="161">
        <v>93</v>
      </c>
      <c r="D149" s="13"/>
      <c r="E149" s="131"/>
      <c r="F149" s="131"/>
      <c r="G149" s="23" t="e">
        <f>E149*100/D149</f>
        <v>#DIV/0!</v>
      </c>
      <c r="H149" s="33">
        <f t="shared" si="4"/>
        <v>0</v>
      </c>
    </row>
    <row r="150" spans="1:8" ht="24" customHeight="1">
      <c r="A150" s="13" t="s">
        <v>168</v>
      </c>
      <c r="B150" s="132" t="s">
        <v>212</v>
      </c>
      <c r="C150" s="132">
        <v>2076.2</v>
      </c>
      <c r="D150" s="13"/>
      <c r="E150" s="136"/>
      <c r="F150" s="36"/>
      <c r="G150" s="17" t="e">
        <f>E150*100/D150</f>
        <v>#DIV/0!</v>
      </c>
      <c r="H150" s="33">
        <f t="shared" si="4"/>
        <v>0</v>
      </c>
    </row>
    <row r="151" spans="1:8" ht="12">
      <c r="A151" s="13" t="s">
        <v>168</v>
      </c>
      <c r="B151" s="68" t="s">
        <v>170</v>
      </c>
      <c r="C151" s="68">
        <v>10356.3</v>
      </c>
      <c r="D151" s="13"/>
      <c r="E151" s="55">
        <v>279</v>
      </c>
      <c r="F151" s="55"/>
      <c r="G151" s="55" t="e">
        <f aca="true" t="shared" si="5" ref="G151:G169">E151*100/D151</f>
        <v>#DIV/0!</v>
      </c>
      <c r="H151" s="56">
        <f t="shared" si="4"/>
        <v>279</v>
      </c>
    </row>
    <row r="152" spans="1:8" ht="12">
      <c r="A152" s="58" t="s">
        <v>168</v>
      </c>
      <c r="B152" s="67" t="s">
        <v>171</v>
      </c>
      <c r="C152" s="67">
        <v>97299.7</v>
      </c>
      <c r="D152" s="58"/>
      <c r="E152" s="48">
        <v>8100</v>
      </c>
      <c r="F152" s="48"/>
      <c r="G152" s="52" t="e">
        <f t="shared" si="5"/>
        <v>#DIV/0!</v>
      </c>
      <c r="H152" s="56">
        <f t="shared" si="4"/>
        <v>8100</v>
      </c>
    </row>
    <row r="153" spans="1:8" ht="12">
      <c r="A153" s="58" t="s">
        <v>168</v>
      </c>
      <c r="B153" s="67" t="s">
        <v>262</v>
      </c>
      <c r="C153" s="67">
        <v>285.8</v>
      </c>
      <c r="D153" s="58"/>
      <c r="E153" s="48">
        <v>23.8</v>
      </c>
      <c r="F153" s="48"/>
      <c r="G153" s="52" t="e">
        <f t="shared" si="5"/>
        <v>#DIV/0!</v>
      </c>
      <c r="H153" s="56">
        <f t="shared" si="4"/>
        <v>23.8</v>
      </c>
    </row>
    <row r="154" spans="1:8" ht="24">
      <c r="A154" s="58" t="s">
        <v>168</v>
      </c>
      <c r="B154" s="134" t="s">
        <v>263</v>
      </c>
      <c r="C154" s="67">
        <v>4354.2</v>
      </c>
      <c r="D154" s="58"/>
      <c r="E154" s="48">
        <v>366.6</v>
      </c>
      <c r="F154" s="48"/>
      <c r="G154" s="52"/>
      <c r="H154" s="56"/>
    </row>
    <row r="155" spans="1:8" ht="12">
      <c r="A155" s="58" t="s">
        <v>168</v>
      </c>
      <c r="B155" s="67" t="s">
        <v>172</v>
      </c>
      <c r="C155" s="67">
        <v>14772.4</v>
      </c>
      <c r="D155" s="58"/>
      <c r="E155" s="52">
        <v>1231.02</v>
      </c>
      <c r="F155" s="48"/>
      <c r="G155" s="52" t="e">
        <f t="shared" si="5"/>
        <v>#DIV/0!</v>
      </c>
      <c r="H155" s="56">
        <f t="shared" si="4"/>
        <v>1231.02</v>
      </c>
    </row>
    <row r="156" spans="1:8" ht="12">
      <c r="A156" s="58" t="s">
        <v>168</v>
      </c>
      <c r="B156" s="67" t="s">
        <v>173</v>
      </c>
      <c r="C156" s="67">
        <v>403.1</v>
      </c>
      <c r="D156" s="58"/>
      <c r="E156" s="48"/>
      <c r="F156" s="48"/>
      <c r="G156" s="52" t="e">
        <f t="shared" si="5"/>
        <v>#DIV/0!</v>
      </c>
      <c r="H156" s="56">
        <f t="shared" si="4"/>
        <v>0</v>
      </c>
    </row>
    <row r="157" spans="1:8" ht="12">
      <c r="A157" s="58" t="s">
        <v>168</v>
      </c>
      <c r="B157" s="67" t="s">
        <v>174</v>
      </c>
      <c r="C157" s="67">
        <v>823.2</v>
      </c>
      <c r="D157" s="58"/>
      <c r="E157" s="48"/>
      <c r="F157" s="48"/>
      <c r="G157" s="52" t="e">
        <f t="shared" si="5"/>
        <v>#DIV/0!</v>
      </c>
      <c r="H157" s="56">
        <f t="shared" si="4"/>
        <v>0</v>
      </c>
    </row>
    <row r="158" spans="1:8" ht="12">
      <c r="A158" s="58" t="s">
        <v>168</v>
      </c>
      <c r="B158" s="67" t="s">
        <v>175</v>
      </c>
      <c r="C158" s="67">
        <v>200.7</v>
      </c>
      <c r="D158" s="58"/>
      <c r="E158" s="52">
        <v>14.1</v>
      </c>
      <c r="F158" s="52"/>
      <c r="G158" s="52" t="e">
        <f t="shared" si="5"/>
        <v>#DIV/0!</v>
      </c>
      <c r="H158" s="56">
        <f t="shared" si="4"/>
        <v>14.1</v>
      </c>
    </row>
    <row r="159" spans="1:10" ht="12">
      <c r="A159" s="58" t="s">
        <v>168</v>
      </c>
      <c r="B159" s="67" t="s">
        <v>176</v>
      </c>
      <c r="C159" s="67">
        <v>278</v>
      </c>
      <c r="D159" s="58"/>
      <c r="E159" s="48">
        <v>23</v>
      </c>
      <c r="F159" s="48"/>
      <c r="G159" s="52" t="e">
        <f t="shared" si="5"/>
        <v>#DIV/0!</v>
      </c>
      <c r="H159" s="56">
        <f t="shared" si="4"/>
        <v>23</v>
      </c>
      <c r="J159" s="1"/>
    </row>
    <row r="160" spans="1:9" ht="12">
      <c r="A160" s="58" t="s">
        <v>168</v>
      </c>
      <c r="B160" s="67" t="s">
        <v>242</v>
      </c>
      <c r="C160" s="67">
        <v>14100.4</v>
      </c>
      <c r="D160" s="48"/>
      <c r="E160" s="52">
        <v>1116.2</v>
      </c>
      <c r="F160" s="52"/>
      <c r="G160" s="52" t="e">
        <f t="shared" si="5"/>
        <v>#DIV/0!</v>
      </c>
      <c r="H160" s="56">
        <f t="shared" si="4"/>
        <v>1116.2</v>
      </c>
      <c r="I160" s="4" t="s">
        <v>209</v>
      </c>
    </row>
    <row r="161" spans="1:8" ht="12.75">
      <c r="A161" s="58" t="s">
        <v>168</v>
      </c>
      <c r="B161" s="162" t="s">
        <v>291</v>
      </c>
      <c r="C161" s="68">
        <v>72.8</v>
      </c>
      <c r="D161" s="48"/>
      <c r="E161" s="39">
        <v>6.066</v>
      </c>
      <c r="F161" s="39"/>
      <c r="G161" s="52"/>
      <c r="H161" s="56"/>
    </row>
    <row r="162" spans="1:8" ht="12.75">
      <c r="A162" s="58" t="s">
        <v>168</v>
      </c>
      <c r="B162" s="162" t="s">
        <v>292</v>
      </c>
      <c r="C162" s="68">
        <v>24.4</v>
      </c>
      <c r="D162" s="48"/>
      <c r="E162" s="39"/>
      <c r="F162" s="39"/>
      <c r="G162" s="52"/>
      <c r="H162" s="56"/>
    </row>
    <row r="163" spans="1:8" ht="12.75">
      <c r="A163" s="58" t="s">
        <v>168</v>
      </c>
      <c r="B163" s="162" t="s">
        <v>293</v>
      </c>
      <c r="C163" s="68">
        <v>51.5</v>
      </c>
      <c r="D163" s="48"/>
      <c r="E163" s="39"/>
      <c r="F163" s="39"/>
      <c r="G163" s="52"/>
      <c r="H163" s="56"/>
    </row>
    <row r="164" spans="1:8" ht="12.75">
      <c r="A164" s="58" t="s">
        <v>168</v>
      </c>
      <c r="B164" s="163" t="s">
        <v>296</v>
      </c>
      <c r="C164" s="68">
        <v>922.9</v>
      </c>
      <c r="D164" s="48"/>
      <c r="E164" s="39"/>
      <c r="F164" s="39"/>
      <c r="G164" s="52"/>
      <c r="H164" s="56"/>
    </row>
    <row r="165" spans="1:8" ht="12.75">
      <c r="A165" s="58" t="s">
        <v>168</v>
      </c>
      <c r="B165" s="163" t="s">
        <v>294</v>
      </c>
      <c r="C165" s="68"/>
      <c r="D165" s="48"/>
      <c r="E165" s="39"/>
      <c r="F165" s="39"/>
      <c r="G165" s="52"/>
      <c r="H165" s="56"/>
    </row>
    <row r="166" spans="1:8" ht="48">
      <c r="A166" s="48" t="s">
        <v>222</v>
      </c>
      <c r="B166" s="132" t="s">
        <v>223</v>
      </c>
      <c r="C166" s="132">
        <v>3145.1</v>
      </c>
      <c r="D166" s="48"/>
      <c r="E166" s="39"/>
      <c r="F166" s="39"/>
      <c r="G166" s="52" t="e">
        <f t="shared" si="5"/>
        <v>#DIV/0!</v>
      </c>
      <c r="H166" s="89">
        <f t="shared" si="4"/>
        <v>0</v>
      </c>
    </row>
    <row r="167" spans="1:8" ht="12">
      <c r="A167" s="13" t="s">
        <v>177</v>
      </c>
      <c r="B167" s="68" t="s">
        <v>178</v>
      </c>
      <c r="C167" s="68">
        <v>7835.3</v>
      </c>
      <c r="D167" s="13"/>
      <c r="E167" s="52">
        <v>625</v>
      </c>
      <c r="F167" s="52"/>
      <c r="G167" s="52" t="e">
        <f t="shared" si="5"/>
        <v>#DIV/0!</v>
      </c>
      <c r="H167" s="56">
        <f t="shared" si="4"/>
        <v>625</v>
      </c>
    </row>
    <row r="168" spans="1:8" ht="12">
      <c r="A168" s="13" t="s">
        <v>177</v>
      </c>
      <c r="B168" s="68" t="s">
        <v>179</v>
      </c>
      <c r="C168" s="68">
        <v>3541.6</v>
      </c>
      <c r="D168" s="13"/>
      <c r="E168" s="52">
        <v>280</v>
      </c>
      <c r="F168" s="52"/>
      <c r="G168" s="52" t="e">
        <f t="shared" si="5"/>
        <v>#DIV/0!</v>
      </c>
      <c r="H168" s="56">
        <f t="shared" si="4"/>
        <v>280</v>
      </c>
    </row>
    <row r="169" spans="1:8" ht="12">
      <c r="A169" s="27" t="s">
        <v>180</v>
      </c>
      <c r="B169" s="79" t="s">
        <v>181</v>
      </c>
      <c r="C169" s="79">
        <v>1633.3</v>
      </c>
      <c r="D169" s="27"/>
      <c r="E169" s="28"/>
      <c r="F169" s="28"/>
      <c r="G169" s="39" t="e">
        <f t="shared" si="5"/>
        <v>#DIV/0!</v>
      </c>
      <c r="H169" s="61">
        <f t="shared" si="4"/>
        <v>0</v>
      </c>
    </row>
    <row r="170" spans="1:8" ht="13.5" thickBot="1">
      <c r="A170" s="91" t="s">
        <v>295</v>
      </c>
      <c r="B170" s="164" t="s">
        <v>297</v>
      </c>
      <c r="C170" s="114">
        <v>76.348</v>
      </c>
      <c r="D170" s="91"/>
      <c r="E170" s="39"/>
      <c r="F170" s="39"/>
      <c r="G170" s="39"/>
      <c r="H170" s="61"/>
    </row>
    <row r="171" spans="1:8" ht="12.75" thickBot="1">
      <c r="A171" s="137" t="s">
        <v>182</v>
      </c>
      <c r="B171" s="40" t="s">
        <v>183</v>
      </c>
      <c r="C171" s="73">
        <f>C172</f>
        <v>40167</v>
      </c>
      <c r="D171" s="73">
        <f>D172</f>
        <v>0</v>
      </c>
      <c r="E171" s="117">
        <f>E172</f>
        <v>1471</v>
      </c>
      <c r="F171" s="117">
        <f>F172</f>
        <v>0</v>
      </c>
      <c r="G171" s="98" t="e">
        <f>E171*100/D171</f>
        <v>#DIV/0!</v>
      </c>
      <c r="H171" s="138">
        <f t="shared" si="4"/>
        <v>1471</v>
      </c>
    </row>
    <row r="172" spans="1:8" ht="12.75" thickBot="1">
      <c r="A172" s="139" t="s">
        <v>184</v>
      </c>
      <c r="B172" s="140" t="s">
        <v>185</v>
      </c>
      <c r="C172" s="75">
        <v>40167</v>
      </c>
      <c r="D172" s="141"/>
      <c r="E172" s="142">
        <v>1471</v>
      </c>
      <c r="F172" s="1"/>
      <c r="G172" s="19" t="e">
        <f>E172*100/D172</f>
        <v>#DIV/0!</v>
      </c>
      <c r="H172" s="20">
        <f t="shared" si="4"/>
        <v>1471</v>
      </c>
    </row>
    <row r="173" spans="1:8" ht="12.75" thickBot="1">
      <c r="A173" s="72" t="s">
        <v>186</v>
      </c>
      <c r="B173" s="41" t="s">
        <v>206</v>
      </c>
      <c r="C173" s="73">
        <f>C174+C178+C175+C177</f>
        <v>0</v>
      </c>
      <c r="D173" s="73">
        <f>D174+D178+D175+D177+D176</f>
        <v>0</v>
      </c>
      <c r="E173" s="73">
        <f>E174+E178+E175+E177+E176</f>
        <v>0</v>
      </c>
      <c r="F173" s="73">
        <f>F174+F178+F175+F177</f>
        <v>0</v>
      </c>
      <c r="G173" s="19" t="e">
        <f>E173*100/D173</f>
        <v>#DIV/0!</v>
      </c>
      <c r="H173" s="33">
        <f t="shared" si="4"/>
        <v>0</v>
      </c>
    </row>
    <row r="174" spans="1:8" ht="12">
      <c r="A174" s="13" t="s">
        <v>188</v>
      </c>
      <c r="B174" s="140" t="s">
        <v>187</v>
      </c>
      <c r="C174" s="75"/>
      <c r="D174" s="34"/>
      <c r="E174" s="55"/>
      <c r="F174" s="55"/>
      <c r="G174" s="17"/>
      <c r="H174" s="33">
        <f t="shared" si="4"/>
        <v>0</v>
      </c>
    </row>
    <row r="175" spans="1:8" ht="24">
      <c r="A175" s="34" t="s">
        <v>207</v>
      </c>
      <c r="B175" s="134" t="s">
        <v>208</v>
      </c>
      <c r="C175" s="150"/>
      <c r="D175" s="91"/>
      <c r="E175" s="63"/>
      <c r="F175" s="63"/>
      <c r="G175" s="39" t="e">
        <f>E175*100/D175</f>
        <v>#DIV/0!</v>
      </c>
      <c r="H175" s="24">
        <f t="shared" si="4"/>
        <v>0</v>
      </c>
    </row>
    <row r="176" spans="1:8" ht="24">
      <c r="A176" s="48" t="s">
        <v>281</v>
      </c>
      <c r="B176" s="150" t="s">
        <v>282</v>
      </c>
      <c r="C176" s="134"/>
      <c r="D176" s="48"/>
      <c r="E176" s="52"/>
      <c r="F176" s="52"/>
      <c r="G176" s="52"/>
      <c r="H176" s="88"/>
    </row>
    <row r="177" spans="1:8" ht="24.75" thickBot="1">
      <c r="A177" s="91" t="s">
        <v>235</v>
      </c>
      <c r="B177" s="143" t="s">
        <v>236</v>
      </c>
      <c r="C177" s="144"/>
      <c r="D177" s="104"/>
      <c r="E177" s="63"/>
      <c r="F177" s="63"/>
      <c r="G177" s="63" t="e">
        <f>E177*100/D177</f>
        <v>#DIV/0!</v>
      </c>
      <c r="H177" s="24">
        <f t="shared" si="4"/>
        <v>0</v>
      </c>
    </row>
    <row r="178" spans="1:8" ht="12.75" thickBot="1">
      <c r="A178" s="100" t="s">
        <v>189</v>
      </c>
      <c r="B178" s="41" t="s">
        <v>183</v>
      </c>
      <c r="C178" s="73">
        <f>C182+C180</f>
        <v>0</v>
      </c>
      <c r="D178" s="73">
        <f>D182+D180+D181</f>
        <v>0</v>
      </c>
      <c r="E178" s="73">
        <f>E182+E180+E181</f>
        <v>0</v>
      </c>
      <c r="F178" s="73">
        <f>F182+F180+F179+F183+F181</f>
        <v>0</v>
      </c>
      <c r="G178" s="73"/>
      <c r="H178" s="20">
        <f t="shared" si="4"/>
        <v>0</v>
      </c>
    </row>
    <row r="179" spans="1:8" ht="12">
      <c r="A179" s="92" t="s">
        <v>190</v>
      </c>
      <c r="B179" s="130" t="s">
        <v>257</v>
      </c>
      <c r="C179" s="32"/>
      <c r="D179" s="32"/>
      <c r="E179" s="32"/>
      <c r="F179" s="55"/>
      <c r="G179" s="32"/>
      <c r="H179" s="33"/>
    </row>
    <row r="180" spans="1:8" ht="24">
      <c r="A180" s="48" t="s">
        <v>190</v>
      </c>
      <c r="B180" s="49" t="s">
        <v>255</v>
      </c>
      <c r="C180" s="49"/>
      <c r="D180" s="52"/>
      <c r="E180" s="52"/>
      <c r="F180" s="52"/>
      <c r="G180" s="17"/>
      <c r="H180" s="33">
        <f t="shared" si="4"/>
        <v>0</v>
      </c>
    </row>
    <row r="181" spans="1:8" ht="12">
      <c r="A181" s="48" t="s">
        <v>190</v>
      </c>
      <c r="B181" s="132" t="s">
        <v>250</v>
      </c>
      <c r="C181" s="132"/>
      <c r="D181" s="37"/>
      <c r="E181" s="55"/>
      <c r="F181" s="55"/>
      <c r="G181" s="17"/>
      <c r="H181" s="33"/>
    </row>
    <row r="182" spans="1:8" ht="12">
      <c r="A182" s="13" t="s">
        <v>190</v>
      </c>
      <c r="B182" s="132" t="s">
        <v>276</v>
      </c>
      <c r="C182" s="132"/>
      <c r="D182" s="13"/>
      <c r="E182" s="55"/>
      <c r="F182" s="55"/>
      <c r="G182" s="52" t="e">
        <f>E182*100/D182</f>
        <v>#DIV/0!</v>
      </c>
      <c r="H182" s="33">
        <f t="shared" si="4"/>
        <v>0</v>
      </c>
    </row>
    <row r="183" spans="1:8" ht="24">
      <c r="A183" s="13" t="s">
        <v>270</v>
      </c>
      <c r="B183" s="132" t="s">
        <v>271</v>
      </c>
      <c r="C183" s="132"/>
      <c r="D183" s="13"/>
      <c r="E183" s="55"/>
      <c r="F183" s="55"/>
      <c r="G183" s="52"/>
      <c r="H183" s="33"/>
    </row>
    <row r="184" spans="1:8" ht="12">
      <c r="A184" s="15" t="s">
        <v>234</v>
      </c>
      <c r="B184" s="74" t="s">
        <v>256</v>
      </c>
      <c r="C184" s="45"/>
      <c r="D184" s="15"/>
      <c r="E184" s="32"/>
      <c r="F184" s="32"/>
      <c r="G184" s="17"/>
      <c r="H184" s="33">
        <f t="shared" si="4"/>
        <v>0</v>
      </c>
    </row>
    <row r="185" spans="1:8" ht="12">
      <c r="A185" s="145" t="s">
        <v>228</v>
      </c>
      <c r="B185" s="21" t="s">
        <v>131</v>
      </c>
      <c r="C185" s="21"/>
      <c r="D185" s="7"/>
      <c r="E185" s="17">
        <f>E186</f>
        <v>0</v>
      </c>
      <c r="F185" s="17">
        <f>F186</f>
        <v>0</v>
      </c>
      <c r="G185" s="17"/>
      <c r="H185" s="33"/>
    </row>
    <row r="186" spans="1:8" ht="12">
      <c r="A186" s="27" t="s">
        <v>229</v>
      </c>
      <c r="B186" s="27" t="s">
        <v>211</v>
      </c>
      <c r="C186" s="27"/>
      <c r="D186" s="48"/>
      <c r="E186" s="52"/>
      <c r="F186" s="52"/>
      <c r="G186" s="17"/>
      <c r="H186" s="33"/>
    </row>
    <row r="187" spans="1:8" ht="12">
      <c r="A187" s="145" t="s">
        <v>230</v>
      </c>
      <c r="B187" s="21" t="s">
        <v>132</v>
      </c>
      <c r="C187" s="21"/>
      <c r="D187" s="7"/>
      <c r="E187" s="17">
        <f>E188</f>
        <v>-1105.45</v>
      </c>
      <c r="F187" s="17">
        <f>F188</f>
        <v>0</v>
      </c>
      <c r="G187" s="17"/>
      <c r="H187" s="33">
        <f t="shared" si="4"/>
        <v>-1105.45</v>
      </c>
    </row>
    <row r="188" spans="1:8" ht="12.75" thickBot="1">
      <c r="A188" s="48" t="s">
        <v>231</v>
      </c>
      <c r="B188" s="48" t="s">
        <v>133</v>
      </c>
      <c r="C188" s="48"/>
      <c r="D188" s="48"/>
      <c r="E188" s="52">
        <v>-1105.45</v>
      </c>
      <c r="F188" s="52"/>
      <c r="G188" s="17"/>
      <c r="H188" s="33">
        <f t="shared" si="4"/>
        <v>-1105.45</v>
      </c>
    </row>
    <row r="189" spans="1:8" ht="12.75" thickBot="1">
      <c r="A189" s="72"/>
      <c r="B189" s="137" t="s">
        <v>191</v>
      </c>
      <c r="C189" s="19">
        <f>C108+C8+C184</f>
        <v>448007.74799999996</v>
      </c>
      <c r="D189" s="19">
        <f>D108+D8+D184</f>
        <v>0</v>
      </c>
      <c r="E189" s="19">
        <f>E108+E8+E184+E187</f>
        <v>25619.346</v>
      </c>
      <c r="F189" s="19">
        <f>F108+F8+F184</f>
        <v>90</v>
      </c>
      <c r="G189" s="73" t="e">
        <f>E189*100/D189</f>
        <v>#DIV/0!</v>
      </c>
      <c r="H189" s="20">
        <f t="shared" si="4"/>
        <v>25619.346</v>
      </c>
    </row>
    <row r="190" spans="1:7" ht="12">
      <c r="A190" s="1"/>
      <c r="B190" s="146"/>
      <c r="C190" s="146"/>
      <c r="D190" s="146"/>
      <c r="E190" s="147"/>
      <c r="F190" s="147"/>
      <c r="G190" s="148"/>
    </row>
    <row r="191" spans="1:6" ht="12">
      <c r="A191" s="149" t="s">
        <v>192</v>
      </c>
      <c r="B191" s="5"/>
      <c r="C191" s="5"/>
      <c r="D191" s="5"/>
      <c r="E191" s="9"/>
      <c r="F191" s="9"/>
    </row>
    <row r="192" spans="1:6" ht="12">
      <c r="A192" s="149" t="s">
        <v>193</v>
      </c>
      <c r="B192" s="5"/>
      <c r="C192" s="5"/>
      <c r="D192" s="5" t="s">
        <v>272</v>
      </c>
      <c r="E192" s="9"/>
      <c r="F192" s="9"/>
    </row>
    <row r="193" ht="12">
      <c r="A193" s="1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344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27" t="s">
        <v>194</v>
      </c>
      <c r="H5" s="428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345</v>
      </c>
      <c r="F6" s="189" t="s">
        <v>345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D9+D17+D29+D36+D67+D71+D79+D109+D51+D78+D26+D77+D76</f>
        <v>81319.41092</v>
      </c>
      <c r="E8" s="180">
        <f>E9+E17+E29+E36+E67+E71+E79+E109+E51+E78+E26+E77</f>
        <v>60114.637579999995</v>
      </c>
      <c r="F8" s="32">
        <f>F9+F17+F29+F36+F67+F71+F79+F109+F51+F78+F26+F77+F76</f>
        <v>40691.67800000001</v>
      </c>
      <c r="G8" s="181">
        <f aca="true" t="shared" si="0" ref="G8:G14">E8*100/D8</f>
        <v>73.9240937678942</v>
      </c>
      <c r="H8" s="182">
        <f aca="true" t="shared" si="1" ref="H8:H73">E8-D8</f>
        <v>-21204.77334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34592.81147</v>
      </c>
      <c r="F9" s="59">
        <f>F10</f>
        <v>27771.226</v>
      </c>
      <c r="G9" s="17">
        <f t="shared" si="0"/>
        <v>77.33458812048585</v>
      </c>
      <c r="H9" s="24">
        <f t="shared" si="1"/>
        <v>-10138.54653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34592.81147</v>
      </c>
      <c r="F10" s="63">
        <f>F11+F12+F13+F14</f>
        <v>27771.226</v>
      </c>
      <c r="G10" s="23">
        <f t="shared" si="0"/>
        <v>77.33458812048585</v>
      </c>
      <c r="H10" s="30">
        <f t="shared" si="1"/>
        <v>-10138.54653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34028.82712</v>
      </c>
      <c r="F11" s="196">
        <v>27408.724</v>
      </c>
      <c r="G11" s="17">
        <f t="shared" si="0"/>
        <v>77.7653199875553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348.87676</v>
      </c>
      <c r="F12" s="197">
        <v>283.987</v>
      </c>
      <c r="G12" s="17">
        <f t="shared" si="0"/>
        <v>50.48867727930536</v>
      </c>
      <c r="H12" s="135">
        <f t="shared" si="1"/>
        <v>-342.12324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215.10759</v>
      </c>
      <c r="F13" s="214">
        <v>78.515</v>
      </c>
      <c r="G13" s="17">
        <f t="shared" si="0"/>
        <v>76.27928723404254</v>
      </c>
      <c r="H13" s="122">
        <f t="shared" si="1"/>
        <v>-66.89241000000001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14526.656552351624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5874.74668</v>
      </c>
      <c r="F17" s="165">
        <f>F18+F21+F23+F24+F25</f>
        <v>5280.043</v>
      </c>
      <c r="G17" s="32">
        <f>E17*100/D17</f>
        <v>67.05795975207461</v>
      </c>
      <c r="H17" s="33">
        <f t="shared" si="1"/>
        <v>-2885.9533200000005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1638.6673</v>
      </c>
      <c r="F18" s="51">
        <f>F19+F20</f>
        <v>1277.42</v>
      </c>
      <c r="G18" s="52">
        <f>E18*100/D18</f>
        <v>64.89771485148515</v>
      </c>
      <c r="H18" s="33">
        <f t="shared" si="1"/>
        <v>-886.3326999999999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542.28564</v>
      </c>
      <c r="F19" s="199">
        <v>589.374</v>
      </c>
      <c r="G19" s="52">
        <f>E19*100/D19</f>
        <v>69.70252442159382</v>
      </c>
      <c r="H19" s="33">
        <f t="shared" si="1"/>
        <v>-235.71436000000006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1096.38166</v>
      </c>
      <c r="F20" s="199">
        <v>688.046</v>
      </c>
      <c r="G20" s="52">
        <f>E20*100/D20</f>
        <v>62.75796565540927</v>
      </c>
      <c r="H20" s="33">
        <f t="shared" si="1"/>
        <v>-650.61834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3639.22082</v>
      </c>
      <c r="F23" s="196">
        <v>3390.434</v>
      </c>
      <c r="G23" s="55">
        <f aca="true" t="shared" si="2" ref="G23:G29">E23*100/D23</f>
        <v>70.5822501939488</v>
      </c>
      <c r="H23" s="56">
        <f t="shared" si="1"/>
        <v>-1516.77918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498.78743</v>
      </c>
      <c r="F24" s="197">
        <v>609.489</v>
      </c>
      <c r="G24" s="55">
        <f t="shared" si="2"/>
        <v>53.65036355813702</v>
      </c>
      <c r="H24" s="56">
        <f t="shared" si="1"/>
        <v>-430.9125700000001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98.07113</v>
      </c>
      <c r="F25" s="38"/>
      <c r="G25" s="55"/>
      <c r="H25" s="56">
        <f t="shared" si="1"/>
        <v>-51.92887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4005.63648</v>
      </c>
      <c r="F26" s="57">
        <f>F27+F28</f>
        <v>1926.442</v>
      </c>
      <c r="G26" s="17">
        <f t="shared" si="2"/>
        <v>49.99029655946689</v>
      </c>
      <c r="H26" s="33">
        <f t="shared" si="1"/>
        <v>-4007.1915200000003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469.11772</v>
      </c>
      <c r="F27" s="198">
        <v>126.473</v>
      </c>
      <c r="G27" s="52">
        <f t="shared" si="2"/>
        <v>60.143297435897445</v>
      </c>
      <c r="H27" s="56">
        <f t="shared" si="1"/>
        <v>-310.88228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3536.51876</v>
      </c>
      <c r="F28" s="200">
        <v>1799.969</v>
      </c>
      <c r="G28" s="52">
        <f t="shared" si="2"/>
        <v>48.89538034085699</v>
      </c>
      <c r="H28" s="56">
        <f t="shared" si="1"/>
        <v>-3696.3092400000005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809.98786</v>
      </c>
      <c r="F29" s="59">
        <f>F31+F33+F34</f>
        <v>522.4639999999999</v>
      </c>
      <c r="G29" s="29">
        <f t="shared" si="2"/>
        <v>76.75791139540392</v>
      </c>
      <c r="H29" s="24">
        <f t="shared" si="1"/>
        <v>-245.26214000000004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706.57786</v>
      </c>
      <c r="F31" s="35">
        <f>F32</f>
        <v>495.594</v>
      </c>
      <c r="G31" s="55">
        <f>E31*100/D31</f>
        <v>78.91197900379719</v>
      </c>
      <c r="H31" s="56">
        <f t="shared" si="1"/>
        <v>-188.82214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706.57786</v>
      </c>
      <c r="F32" s="198">
        <v>495.594</v>
      </c>
      <c r="G32" s="55">
        <f>E32*100/D32</f>
        <v>78.91197900379719</v>
      </c>
      <c r="H32" s="56">
        <f t="shared" si="1"/>
        <v>-188.82214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85.41</v>
      </c>
      <c r="F33" s="197">
        <v>26.87</v>
      </c>
      <c r="G33" s="39">
        <f>E33*100/D33</f>
        <v>61.072577761887736</v>
      </c>
      <c r="H33" s="60">
        <f t="shared" si="1"/>
        <v>-54.44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29" t="s">
        <v>194</v>
      </c>
      <c r="H44" s="428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345</v>
      </c>
      <c r="F45" s="189" t="s">
        <v>345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5619</v>
      </c>
      <c r="E51" s="153">
        <f>E54+E58+E61</f>
        <v>5202.22115</v>
      </c>
      <c r="F51" s="153">
        <f>F54+F61+F58</f>
        <v>2325.5609999999997</v>
      </c>
      <c r="G51" s="17">
        <f>E51*100/D51</f>
        <v>92.58268642107137</v>
      </c>
      <c r="H51" s="88">
        <f t="shared" si="1"/>
        <v>-416.7788499999997</v>
      </c>
    </row>
    <row r="52" spans="2:8" ht="0.75" customHeight="1">
      <c r="B52" s="74"/>
      <c r="C52" s="74"/>
      <c r="D52" s="74"/>
      <c r="E52" s="66">
        <f>E54+E61+E66+E56+E65</f>
        <v>9994.198760000001</v>
      </c>
      <c r="F52" s="66">
        <f>F54+F61+F66+F56+F65</f>
        <v>4455.754</v>
      </c>
      <c r="G52" s="23" t="e">
        <f>E52*100/D52</f>
        <v>#DIV/0!</v>
      </c>
      <c r="H52" s="24">
        <f t="shared" si="1"/>
        <v>9994.198760000001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5150</v>
      </c>
      <c r="E54" s="35">
        <f>E56</f>
        <v>4825.48749</v>
      </c>
      <c r="F54" s="35">
        <f>F56</f>
        <v>2108.553</v>
      </c>
      <c r="G54" s="63">
        <f>E54*100/D54</f>
        <v>93.69878621359224</v>
      </c>
      <c r="H54" s="60">
        <f t="shared" si="1"/>
        <v>-324.51250999999957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5150</v>
      </c>
      <c r="E56" s="35">
        <v>4825.48749</v>
      </c>
      <c r="F56" s="201">
        <v>2108.553</v>
      </c>
      <c r="G56" s="63">
        <f>E56*100/D56</f>
        <v>93.69878621359224</v>
      </c>
      <c r="H56" s="60">
        <f t="shared" si="1"/>
        <v>-324.51250999999957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>
        <v>72.57086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343</v>
      </c>
      <c r="E61" s="76">
        <v>304.1628</v>
      </c>
      <c r="F61" s="76">
        <f>F63+F65</f>
        <v>217.00799999999998</v>
      </c>
      <c r="G61" s="55">
        <f>E61*100/D61</f>
        <v>88.67720116618075</v>
      </c>
      <c r="H61" s="56">
        <f t="shared" si="1"/>
        <v>-38.837199999999996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343</v>
      </c>
      <c r="E63" s="62">
        <v>265.10182</v>
      </c>
      <c r="F63" s="202">
        <v>195.368</v>
      </c>
      <c r="G63" s="55">
        <f>E63*100/D63</f>
        <v>77.28916034985421</v>
      </c>
      <c r="H63" s="56">
        <f t="shared" si="1"/>
        <v>-77.89818000000002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39.06098</v>
      </c>
      <c r="F65" s="203">
        <v>21.64</v>
      </c>
      <c r="G65" s="55" t="e">
        <f>E65*100/D65</f>
        <v>#DIV/0!</v>
      </c>
      <c r="H65" s="56">
        <f t="shared" si="1"/>
        <v>39.06098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2451.52557</v>
      </c>
      <c r="F67" s="59">
        <f>F69</f>
        <v>966.752</v>
      </c>
      <c r="G67" s="29">
        <f>E67*100/D67</f>
        <v>84.98078099001663</v>
      </c>
      <c r="H67" s="24">
        <f t="shared" si="1"/>
        <v>-433.2744300000004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2451.52557</v>
      </c>
      <c r="F69" s="203">
        <v>966.752</v>
      </c>
      <c r="G69" s="23">
        <f>E69*100/D69</f>
        <v>84.98078099001663</v>
      </c>
      <c r="H69" s="24">
        <f t="shared" si="1"/>
        <v>-433.2744300000004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13">
        <v>74</v>
      </c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703.12</v>
      </c>
      <c r="E77" s="57">
        <v>453.87</v>
      </c>
      <c r="F77" s="57"/>
      <c r="G77" s="17"/>
      <c r="H77" s="33">
        <f t="shared" si="3"/>
        <v>-249.25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666.8016</v>
      </c>
      <c r="F78" s="225">
        <v>1434.366</v>
      </c>
      <c r="G78" s="17">
        <f>E78*100/D78</f>
        <v>40.03395793682719</v>
      </c>
      <c r="H78" s="33">
        <f t="shared" si="3"/>
        <v>-998.7883999999999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1710.8000000000002</v>
      </c>
      <c r="E79" s="220">
        <f>E81+E83+E91+E95+E100+E104+E93+E89+E92+E102+E88+E103+E101+E108</f>
        <v>1329.4551900000001</v>
      </c>
      <c r="F79" s="86">
        <f>F81+F83+F91+F95+F100+F104+F93+F89+F92+F102+F88+F103</f>
        <v>456.575</v>
      </c>
      <c r="G79" s="29">
        <f>E79*100/D79</f>
        <v>77.70956219312602</v>
      </c>
      <c r="H79" s="24">
        <f t="shared" si="3"/>
        <v>-381.34481000000005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58.27927</v>
      </c>
      <c r="F81" s="201">
        <v>78.175</v>
      </c>
      <c r="G81" s="55">
        <f>E81*100/D81</f>
        <v>61.28209253417455</v>
      </c>
      <c r="H81" s="33">
        <f t="shared" si="3"/>
        <v>-36.82073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21.5</v>
      </c>
      <c r="F83" s="196">
        <v>27</v>
      </c>
      <c r="G83" s="55">
        <f>E83*100/D83</f>
        <v>35.833333333333336</v>
      </c>
      <c r="H83" s="33">
        <f t="shared" si="3"/>
        <v>-38.5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63</v>
      </c>
      <c r="F91" s="196">
        <v>26.5</v>
      </c>
      <c r="G91" s="55">
        <f>E91*100/D91</f>
        <v>1260</v>
      </c>
      <c r="H91" s="33">
        <f t="shared" si="3"/>
        <v>58</v>
      </c>
    </row>
    <row r="92" spans="1:8" ht="15.75" customHeight="1">
      <c r="A92" s="27" t="s">
        <v>110</v>
      </c>
      <c r="B92" s="27" t="s">
        <v>111</v>
      </c>
      <c r="C92" s="28"/>
      <c r="D92" s="28">
        <v>35</v>
      </c>
      <c r="E92" s="52">
        <v>28.7</v>
      </c>
      <c r="F92" s="52"/>
      <c r="G92" s="55"/>
      <c r="H92" s="33">
        <f t="shared" si="3"/>
        <v>-6.300000000000001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29" t="s">
        <v>194</v>
      </c>
      <c r="H96" s="428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345</v>
      </c>
      <c r="F97" s="189" t="s">
        <v>345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422.07992</v>
      </c>
      <c r="F104" s="90">
        <f>F106</f>
        <v>322.4</v>
      </c>
      <c r="G104" s="63">
        <f>E104*100/D104</f>
        <v>74.21837875857217</v>
      </c>
      <c r="H104" s="60">
        <f t="shared" si="3"/>
        <v>-146.62008000000003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422.07992</v>
      </c>
      <c r="F106" s="201">
        <v>322.4</v>
      </c>
      <c r="G106" s="37">
        <f>E106*100/D106</f>
        <v>74.21837875857217</v>
      </c>
      <c r="H106" s="56">
        <f t="shared" si="3"/>
        <v>-146.62008000000003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4727.58158</v>
      </c>
      <c r="F109" s="93">
        <f>F110+F111+F112+F113</f>
        <v>8.249000000000024</v>
      </c>
      <c r="G109" s="52">
        <f>E109*100/D109</f>
        <v>77.4763808376663</v>
      </c>
      <c r="H109" s="33">
        <f t="shared" si="3"/>
        <v>-1374.3833400000003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15.53582</v>
      </c>
      <c r="F110" s="197">
        <v>151.705</v>
      </c>
      <c r="G110" s="17"/>
      <c r="H110" s="33">
        <f t="shared" si="3"/>
        <v>15.53582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49.18419</v>
      </c>
      <c r="F111" s="197">
        <v>0.112</v>
      </c>
      <c r="G111" s="17"/>
      <c r="H111" s="33">
        <f t="shared" si="3"/>
        <v>49.18419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D115+D203+D206</f>
        <v>543803.206</v>
      </c>
      <c r="E114" s="96">
        <f>E115+E203+E206+E204</f>
        <v>450793.71256</v>
      </c>
      <c r="F114" s="73">
        <f>F115+F206+F203</f>
        <v>251863.35439</v>
      </c>
      <c r="G114" s="98">
        <f>E114*100/D114</f>
        <v>82.89647938559598</v>
      </c>
      <c r="H114" s="99">
        <f t="shared" si="3"/>
        <v>-93009.49343999999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539296.792</v>
      </c>
      <c r="E115" s="102">
        <f>E116+E119+E148+E187</f>
        <v>446834.77904</v>
      </c>
      <c r="F115" s="97">
        <f>F116+F119+F148+F187</f>
        <v>251861.89389</v>
      </c>
      <c r="G115" s="98">
        <f>E115*100/D115</f>
        <v>82.85507825531437</v>
      </c>
      <c r="H115" s="99">
        <f t="shared" si="3"/>
        <v>-92462.01296000002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100796</v>
      </c>
      <c r="F116" s="102">
        <f>F117+F118</f>
        <v>69327</v>
      </c>
      <c r="G116" s="73">
        <f>E116*100/D116</f>
        <v>82.03533844989379</v>
      </c>
      <c r="H116" s="20">
        <f t="shared" si="3"/>
        <v>-22073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96174</v>
      </c>
      <c r="F117" s="204">
        <v>65759</v>
      </c>
      <c r="G117" s="63">
        <f>E117*100/D117</f>
        <v>81.33314164418547</v>
      </c>
      <c r="H117" s="60">
        <f t="shared" si="3"/>
        <v>-22073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160734.99200000003</v>
      </c>
      <c r="E119" s="248">
        <f>E122+E123+E124+E128+E129+E120+E121+E125+E127</f>
        <v>121819.61859</v>
      </c>
      <c r="F119" s="96">
        <f>F122+F123+F124+F128+F129+F120+F121+F126+F125</f>
        <v>41628.627160000004</v>
      </c>
      <c r="G119" s="107">
        <f>E119*100/D119</f>
        <v>75.78910918787365</v>
      </c>
      <c r="H119" s="108">
        <f t="shared" si="3"/>
        <v>-38915.37341000003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36895.405</v>
      </c>
      <c r="F122" s="207">
        <v>933.7</v>
      </c>
      <c r="G122" s="17"/>
      <c r="H122" s="33">
        <f t="shared" si="3"/>
        <v>-21474.595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2136.152</v>
      </c>
      <c r="F124" s="204">
        <v>1601.872</v>
      </c>
      <c r="G124" s="52">
        <f>E124*100/D124</f>
        <v>77.85945473101036</v>
      </c>
      <c r="H124" s="56">
        <f t="shared" si="3"/>
        <v>-607.4479999999999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47369.100000000006</v>
      </c>
      <c r="E129" s="248">
        <f>E131+E132+E133+E134+E135+E137+E136+E138+E139+E130+E141+E140+E142+E143+E144+E147+E145+E146</f>
        <v>42143.53719</v>
      </c>
      <c r="F129" s="116">
        <f>F131+F132+F133+F134+F135+F137+F136+F138+F139+F130+F141+F140+F142</f>
        <v>9346.582159999998</v>
      </c>
      <c r="G129" s="98">
        <f>E129*100/D129</f>
        <v>88.96841440939346</v>
      </c>
      <c r="H129" s="99">
        <f t="shared" si="3"/>
        <v>-5225.562810000003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9576.9</v>
      </c>
      <c r="E132" s="156">
        <v>6376.825</v>
      </c>
      <c r="F132" s="209">
        <v>6688.4</v>
      </c>
      <c r="G132" s="52">
        <f>E132*100/D132</f>
        <v>66.5854817320845</v>
      </c>
      <c r="H132" s="56">
        <f t="shared" si="3"/>
        <v>-3200.075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191.7</v>
      </c>
      <c r="F133" s="200">
        <v>207.8</v>
      </c>
      <c r="G133" s="52">
        <f>E133*100/D133</f>
        <v>56.78317535545023</v>
      </c>
      <c r="H133" s="56">
        <f t="shared" si="3"/>
        <v>-145.90000000000003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265</v>
      </c>
      <c r="E141" s="156">
        <v>155.45219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114">
        <v>47.4</v>
      </c>
      <c r="E147" s="39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102">
        <f>D151+D157+D159+D160+D161+D181+D182+D183+D185+D149+D158+D150+D156+D180+D155+D184</f>
        <v>226368.79999999996</v>
      </c>
      <c r="E148" s="245">
        <f>E151+E157+E159+E160+E161+E181+E182+E183+E185+E149+E158+E150+E156+E180+E155+E184</f>
        <v>195714.38319</v>
      </c>
      <c r="F148" s="73">
        <f>F151+F157+F159+F160+F161+F181+F182+F183+F185+F149+F158+F150+F156+F180</f>
        <v>139638.67973</v>
      </c>
      <c r="G148" s="244">
        <f t="shared" si="4"/>
        <v>86.4581970616092</v>
      </c>
      <c r="H148" s="242">
        <f t="shared" si="3"/>
        <v>-30654.416809999966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10926.4</v>
      </c>
      <c r="E149" s="247">
        <v>10383.83031</v>
      </c>
      <c r="F149" s="211">
        <v>7260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29" t="s">
        <v>194</v>
      </c>
      <c r="H152" s="428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345</v>
      </c>
      <c r="F153" s="189" t="s">
        <v>345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77.3</v>
      </c>
      <c r="E156" s="48">
        <v>76.45568</v>
      </c>
      <c r="F156" s="204">
        <v>60.783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222">
        <v>135.45675</v>
      </c>
      <c r="F158" s="200">
        <v>185.45956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8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2723</v>
      </c>
      <c r="E160" s="91">
        <v>2662.59719</v>
      </c>
      <c r="F160" s="209">
        <v>2315.667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150699.40000000002</v>
      </c>
      <c r="E161" s="246">
        <f>E162+E163+E164+E165+E166+E167+E168+E169+E170+E171+E172+E173+E174+E175+E176+E177+E178+E179</f>
        <v>132913.63215999998</v>
      </c>
      <c r="F161" s="128">
        <f>F162+F163+F164+F165+F166+F167+F168+F169+F170+F171+F172+F173+F174+F175+F176+F177+F178+F179</f>
        <v>95093.72116999999</v>
      </c>
      <c r="G161" s="98">
        <f>E161*100/D161</f>
        <v>88.19785092707733</v>
      </c>
      <c r="H161" s="99">
        <f t="shared" si="5"/>
        <v>-17785.767840000044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11797.5</v>
      </c>
      <c r="E162" s="221">
        <v>11526.33216</v>
      </c>
      <c r="F162" s="211">
        <v>9399.543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2076.2</v>
      </c>
      <c r="F164" s="212">
        <v>1831.67753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9134.5324</v>
      </c>
      <c r="F165" s="213">
        <v>6256.49064</v>
      </c>
      <c r="G165" s="55">
        <f aca="true" t="shared" si="6" ref="G165:G184">E165*100/D165</f>
        <v>94.25302997472012</v>
      </c>
      <c r="H165" s="56">
        <f t="shared" si="5"/>
        <v>-556.9676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97705.9</v>
      </c>
      <c r="E166" s="48">
        <v>81075</v>
      </c>
      <c r="F166" s="204">
        <v>56454</v>
      </c>
      <c r="G166" s="52">
        <f t="shared" si="6"/>
        <v>82.9786123458256</v>
      </c>
      <c r="H166" s="56">
        <f t="shared" si="5"/>
        <v>-16630.899999999994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238.2</v>
      </c>
      <c r="E167" s="222">
        <v>238.2</v>
      </c>
      <c r="F167" s="204">
        <v>180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3151</v>
      </c>
      <c r="E168" s="48">
        <v>3151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12011.7</v>
      </c>
      <c r="E169" s="222">
        <v>12011.7</v>
      </c>
      <c r="F169" s="204">
        <v>11505.1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403.1</v>
      </c>
      <c r="F170" s="204">
        <v>285.6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158.2</v>
      </c>
      <c r="E172" s="222">
        <v>158.08512</v>
      </c>
      <c r="F172" s="200">
        <v>102.025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230</v>
      </c>
      <c r="F173" s="204">
        <v>175</v>
      </c>
      <c r="G173" s="52">
        <f t="shared" si="6"/>
        <v>82.73381294964028</v>
      </c>
      <c r="H173" s="56">
        <f t="shared" si="5"/>
        <v>-48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11686.1</v>
      </c>
      <c r="E174" s="112">
        <v>11504.54915</v>
      </c>
      <c r="F174" s="200">
        <v>7531.825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20.33333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473.5</v>
      </c>
      <c r="E178" s="224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6195</v>
      </c>
      <c r="F181" s="200">
        <v>5031</v>
      </c>
      <c r="G181" s="52">
        <f t="shared" si="6"/>
        <v>79.06525595701504</v>
      </c>
      <c r="H181" s="56">
        <f t="shared" si="5"/>
        <v>-1640.3000000000002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3137.975</v>
      </c>
      <c r="F182" s="200">
        <v>2196.849</v>
      </c>
      <c r="G182" s="52">
        <f t="shared" si="6"/>
        <v>88.60331488592726</v>
      </c>
      <c r="H182" s="56">
        <f t="shared" si="5"/>
        <v>-403.625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595.3</v>
      </c>
      <c r="E184" s="223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31874</v>
      </c>
      <c r="F185" s="117">
        <f>F186</f>
        <v>20762</v>
      </c>
      <c r="G185" s="98">
        <f>E185*100/D185</f>
        <v>79.3536983095576</v>
      </c>
      <c r="H185" s="138">
        <f t="shared" si="5"/>
        <v>-8293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31874</v>
      </c>
      <c r="F186" s="215">
        <v>20762</v>
      </c>
      <c r="G186" s="19">
        <f>E186*100/D186</f>
        <v>79.3536983095576</v>
      </c>
      <c r="H186" s="20">
        <f t="shared" si="5"/>
        <v>-8293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29324</v>
      </c>
      <c r="E187" s="101">
        <f>E188+E193+E190+E192+E189</f>
        <v>28504.77726</v>
      </c>
      <c r="F187" s="73">
        <f>F188+F193+F190+F192</f>
        <v>1267.587</v>
      </c>
      <c r="G187" s="19">
        <f>E187*100/D187</f>
        <v>97.20630630200517</v>
      </c>
      <c r="H187" s="33">
        <f t="shared" si="5"/>
        <v>-819.2227400000011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264.29926</v>
      </c>
      <c r="F190" s="63"/>
      <c r="G190" s="63">
        <f>E190*100/D190</f>
        <v>48.054410909090905</v>
      </c>
      <c r="H190" s="24">
        <f t="shared" si="5"/>
        <v>-285.70074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.75" thickBot="1">
      <c r="A193" s="100" t="s">
        <v>189</v>
      </c>
      <c r="B193" s="41" t="s">
        <v>346</v>
      </c>
      <c r="C193" s="73">
        <f>C200+C198</f>
        <v>0</v>
      </c>
      <c r="D193" s="73">
        <f>D200+D198+D201</f>
        <v>84.8</v>
      </c>
      <c r="E193" s="73">
        <f>E200+E198+E199</f>
        <v>0</v>
      </c>
      <c r="F193" s="73">
        <f>F200+F198+F194+F202+F199</f>
        <v>0</v>
      </c>
      <c r="G193" s="73"/>
      <c r="H193" s="20">
        <f t="shared" si="5"/>
        <v>-84.8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429" t="s">
        <v>194</v>
      </c>
      <c r="H195" s="428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345</v>
      </c>
      <c r="F196" s="189" t="s">
        <v>345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25.5">
      <c r="A201" s="13" t="s">
        <v>190</v>
      </c>
      <c r="B201" s="241" t="s">
        <v>347</v>
      </c>
      <c r="C201" s="132"/>
      <c r="D201" s="132">
        <v>84.8</v>
      </c>
      <c r="E201" s="55"/>
      <c r="F201" s="55"/>
      <c r="G201" s="52"/>
      <c r="H201" s="33"/>
    </row>
    <row r="202" spans="1:8" ht="12">
      <c r="A202" s="13" t="s">
        <v>270</v>
      </c>
      <c r="B202" s="132" t="s">
        <v>271</v>
      </c>
      <c r="C202" s="132"/>
      <c r="D202" s="132"/>
      <c r="E202" s="55"/>
      <c r="F202" s="55"/>
      <c r="G202" s="52"/>
      <c r="H202" s="33"/>
    </row>
    <row r="203" spans="1:8" ht="12">
      <c r="A203" s="15" t="s">
        <v>320</v>
      </c>
      <c r="B203" s="74" t="s">
        <v>256</v>
      </c>
      <c r="C203" s="45"/>
      <c r="D203" s="45">
        <v>4506.414</v>
      </c>
      <c r="E203" s="32">
        <v>4766.414</v>
      </c>
      <c r="F203" s="216">
        <v>1.84</v>
      </c>
      <c r="G203" s="17"/>
      <c r="H203" s="33">
        <f t="shared" si="5"/>
        <v>260</v>
      </c>
    </row>
    <row r="204" spans="1:8" ht="12">
      <c r="A204" s="145" t="s">
        <v>228</v>
      </c>
      <c r="B204" s="21" t="s">
        <v>131</v>
      </c>
      <c r="C204" s="21"/>
      <c r="D204" s="21"/>
      <c r="E204" s="17">
        <f>E205</f>
        <v>4.836</v>
      </c>
      <c r="F204" s="17">
        <f>F205</f>
        <v>0</v>
      </c>
      <c r="G204" s="17"/>
      <c r="H204" s="33"/>
    </row>
    <row r="205" spans="1:8" ht="12">
      <c r="A205" s="27" t="s">
        <v>229</v>
      </c>
      <c r="B205" s="27" t="s">
        <v>211</v>
      </c>
      <c r="C205" s="27"/>
      <c r="D205" s="27"/>
      <c r="E205" s="52">
        <v>4.836</v>
      </c>
      <c r="F205" s="52"/>
      <c r="G205" s="17"/>
      <c r="H205" s="33"/>
    </row>
    <row r="206" spans="1:8" ht="12">
      <c r="A206" s="145" t="s">
        <v>230</v>
      </c>
      <c r="B206" s="21" t="s">
        <v>132</v>
      </c>
      <c r="C206" s="21"/>
      <c r="D206" s="21"/>
      <c r="E206" s="17">
        <f>E207</f>
        <v>-812.31648</v>
      </c>
      <c r="F206" s="17">
        <f>F207</f>
        <v>-0.3795</v>
      </c>
      <c r="G206" s="17"/>
      <c r="H206" s="33">
        <f t="shared" si="5"/>
        <v>-812.31648</v>
      </c>
    </row>
    <row r="207" spans="1:8" ht="12.75" thickBot="1">
      <c r="A207" s="48" t="s">
        <v>231</v>
      </c>
      <c r="B207" s="48" t="s">
        <v>133</v>
      </c>
      <c r="C207" s="48"/>
      <c r="D207" s="48"/>
      <c r="E207" s="52">
        <v>-812.31648</v>
      </c>
      <c r="F207" s="52">
        <v>-0.3795</v>
      </c>
      <c r="G207" s="17"/>
      <c r="H207" s="33">
        <f t="shared" si="5"/>
        <v>-812.31648</v>
      </c>
    </row>
    <row r="208" spans="1:8" ht="12.75" thickBot="1">
      <c r="A208" s="72"/>
      <c r="B208" s="137" t="s">
        <v>191</v>
      </c>
      <c r="C208" s="19">
        <f>C115+C8+C203</f>
        <v>448007.74799999996</v>
      </c>
      <c r="D208" s="19">
        <f>D115+D8+D203</f>
        <v>625122.6169200001</v>
      </c>
      <c r="E208" s="19">
        <f>E115+E8+E203+E206+E204</f>
        <v>510908.35014</v>
      </c>
      <c r="F208" s="170">
        <f>F115+F8+F203</f>
        <v>292555.41189000005</v>
      </c>
      <c r="G208" s="73">
        <f>E208*100/D208</f>
        <v>81.72930178998521</v>
      </c>
      <c r="H208" s="20">
        <f t="shared" si="5"/>
        <v>-114214.26678000006</v>
      </c>
    </row>
    <row r="209" spans="1:7" ht="12">
      <c r="A209" s="1"/>
      <c r="B209" s="146"/>
      <c r="C209" s="146"/>
      <c r="D209" s="146"/>
      <c r="E209" s="147"/>
      <c r="F209" s="147"/>
      <c r="G209" s="148"/>
    </row>
    <row r="210" spans="1:6" ht="12">
      <c r="A210" s="149" t="s">
        <v>192</v>
      </c>
      <c r="B210" s="5"/>
      <c r="C210" s="5"/>
      <c r="D210" s="5"/>
      <c r="E210" s="9"/>
      <c r="F210" s="9"/>
    </row>
    <row r="211" spans="1:7" ht="12">
      <c r="A211" s="149" t="s">
        <v>193</v>
      </c>
      <c r="B211" s="5"/>
      <c r="C211" s="5"/>
      <c r="D211" s="5"/>
      <c r="E211" s="9"/>
      <c r="F211" s="9"/>
      <c r="G211" s="1" t="s">
        <v>343</v>
      </c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1.12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350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27" t="s">
        <v>194</v>
      </c>
      <c r="H5" s="428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351</v>
      </c>
      <c r="F6" s="189" t="s">
        <v>351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281">
        <f>D9+D17+D29+D36+D67+D71+D79+D109+D51+D78+D26+D77+D76</f>
        <v>82509.99270000002</v>
      </c>
      <c r="E8" s="281">
        <f>E9+E17+E29+E36+E67+E71+E79+E109+E51+E78+E26+E77</f>
        <v>68121.59554000001</v>
      </c>
      <c r="F8" s="32">
        <f>F9+F17+F29+F36+F67+F71+F79+F109+F51+F78+F26+F77+F76</f>
        <v>55650.60278</v>
      </c>
      <c r="G8" s="181">
        <f aca="true" t="shared" si="0" ref="G8:G14">E8*100/D8</f>
        <v>82.56163079263004</v>
      </c>
      <c r="H8" s="182">
        <f aca="true" t="shared" si="1" ref="H8:H73">E8-D8</f>
        <v>-14388.397160000008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253">
        <f>D10</f>
        <v>45016.20661</v>
      </c>
      <c r="E9" s="253">
        <f>E10</f>
        <v>38216.95782</v>
      </c>
      <c r="F9" s="59">
        <f>F10</f>
        <v>34130.61965</v>
      </c>
      <c r="G9" s="17">
        <f t="shared" si="0"/>
        <v>84.89599790380916</v>
      </c>
      <c r="H9" s="24">
        <f t="shared" si="1"/>
        <v>-6799.248789999998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258">
        <f>D11+D12+D13+D14</f>
        <v>45016.20661</v>
      </c>
      <c r="E10" s="258">
        <f>E11+E12+E13+E14</f>
        <v>38216.95782</v>
      </c>
      <c r="F10" s="63">
        <f>F11+F12+F13+F14</f>
        <v>34130.61965</v>
      </c>
      <c r="G10" s="23">
        <f t="shared" si="0"/>
        <v>84.89599790380916</v>
      </c>
      <c r="H10" s="30">
        <f t="shared" si="1"/>
        <v>-6799.248789999998</v>
      </c>
    </row>
    <row r="11" spans="1:8" ht="24">
      <c r="A11" s="154" t="s">
        <v>285</v>
      </c>
      <c r="B11" s="157" t="s">
        <v>299</v>
      </c>
      <c r="C11" s="48">
        <v>41885</v>
      </c>
      <c r="D11" s="259">
        <v>44043.20661</v>
      </c>
      <c r="E11" s="259">
        <v>37656.69644</v>
      </c>
      <c r="F11" s="196">
        <v>33565.50336</v>
      </c>
      <c r="G11" s="17">
        <f t="shared" si="0"/>
        <v>85.49944324773585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260">
        <v>691</v>
      </c>
      <c r="E12" s="260">
        <v>345.62004</v>
      </c>
      <c r="F12" s="197">
        <v>498.92668</v>
      </c>
      <c r="G12" s="17">
        <f t="shared" si="0"/>
        <v>50.01737192474675</v>
      </c>
      <c r="H12" s="135">
        <f t="shared" si="1"/>
        <v>-345.37996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61">
        <v>282</v>
      </c>
      <c r="E13" s="261">
        <v>214.64134</v>
      </c>
      <c r="F13" s="214">
        <v>66.18961</v>
      </c>
      <c r="G13" s="17">
        <f t="shared" si="0"/>
        <v>76.11395035460994</v>
      </c>
      <c r="H13" s="122">
        <f t="shared" si="1"/>
        <v>-67.35865999999999</v>
      </c>
    </row>
    <row r="14" spans="1:8" ht="50.25" customHeight="1" thickBot="1">
      <c r="A14" s="154" t="s">
        <v>288</v>
      </c>
      <c r="B14" s="159" t="s">
        <v>298</v>
      </c>
      <c r="C14" s="156"/>
      <c r="D14" s="121"/>
      <c r="E14" s="121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283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284"/>
      <c r="E16" s="43">
        <f>E10*30/71.44</f>
        <v>16048.554515677493</v>
      </c>
      <c r="F16" s="43">
        <f>F10*30/77.97</f>
        <v>13132.212254713351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254">
        <f>D18+D21+D23+D24+D25</f>
        <v>8886.9</v>
      </c>
      <c r="E17" s="254">
        <f>E18+E21+E23+E24+E25</f>
        <v>6090.96198</v>
      </c>
      <c r="F17" s="165">
        <f>F18+F21+F23+F24+F25</f>
        <v>6355.46258</v>
      </c>
      <c r="G17" s="32">
        <f>E17*100/D17</f>
        <v>68.53865779968268</v>
      </c>
      <c r="H17" s="33">
        <f t="shared" si="1"/>
        <v>-2795.9380199999996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262">
        <f>D19+D20</f>
        <v>2525</v>
      </c>
      <c r="E18" s="262">
        <f>E19+E20</f>
        <v>1749.5329900000002</v>
      </c>
      <c r="F18" s="51">
        <f>F19+F20</f>
        <v>1460.69571</v>
      </c>
      <c r="G18" s="52">
        <f>E18*100/D18</f>
        <v>69.28843524752476</v>
      </c>
      <c r="H18" s="33">
        <f t="shared" si="1"/>
        <v>-775.4670099999998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285">
        <v>778</v>
      </c>
      <c r="E19" s="262">
        <v>650.65133</v>
      </c>
      <c r="F19" s="199">
        <v>734.30463</v>
      </c>
      <c r="G19" s="52">
        <f>E19*100/D19</f>
        <v>83.6312763496144</v>
      </c>
      <c r="H19" s="33">
        <f t="shared" si="1"/>
        <v>-127.34866999999997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285">
        <v>1747</v>
      </c>
      <c r="E20" s="262">
        <v>1098.88166</v>
      </c>
      <c r="F20" s="199">
        <v>726.39108</v>
      </c>
      <c r="G20" s="52">
        <f>E20*100/D20</f>
        <v>62.901068116771604</v>
      </c>
      <c r="H20" s="33">
        <f t="shared" si="1"/>
        <v>-648.11834</v>
      </c>
    </row>
    <row r="21" spans="1:8" ht="37.5" customHeight="1">
      <c r="A21" s="48" t="s">
        <v>201</v>
      </c>
      <c r="B21" s="54" t="s">
        <v>356</v>
      </c>
      <c r="C21" s="54"/>
      <c r="D21" s="286"/>
      <c r="E21" s="259"/>
      <c r="F21" s="204">
        <v>3.78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61"/>
      <c r="E22" s="261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263">
        <v>5156</v>
      </c>
      <c r="E23" s="263">
        <v>3694.6573</v>
      </c>
      <c r="F23" s="196">
        <v>4660.66405</v>
      </c>
      <c r="G23" s="55">
        <f aca="true" t="shared" si="2" ref="G23:G29">E23*100/D23</f>
        <v>71.65743405740884</v>
      </c>
      <c r="H23" s="56">
        <f t="shared" si="1"/>
        <v>-1461.3427000000001</v>
      </c>
    </row>
    <row r="24" spans="1:8" ht="12">
      <c r="A24" s="13" t="s">
        <v>21</v>
      </c>
      <c r="B24" s="13" t="s">
        <v>22</v>
      </c>
      <c r="C24" s="13">
        <v>844</v>
      </c>
      <c r="D24" s="263">
        <v>1055.9</v>
      </c>
      <c r="E24" s="264">
        <v>513.40056</v>
      </c>
      <c r="F24" s="197">
        <v>230.32282</v>
      </c>
      <c r="G24" s="55">
        <f t="shared" si="2"/>
        <v>48.62208163651861</v>
      </c>
      <c r="H24" s="56">
        <f t="shared" si="1"/>
        <v>-542.49944</v>
      </c>
    </row>
    <row r="25" spans="1:8" ht="12">
      <c r="A25" s="13" t="s">
        <v>302</v>
      </c>
      <c r="B25" s="13" t="s">
        <v>303</v>
      </c>
      <c r="C25" s="13"/>
      <c r="D25" s="263">
        <v>150</v>
      </c>
      <c r="E25" s="264">
        <v>133.37113</v>
      </c>
      <c r="F25" s="38"/>
      <c r="G25" s="55"/>
      <c r="H25" s="56">
        <f t="shared" si="1"/>
        <v>-16.628870000000006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255">
        <f>D27+D28</f>
        <v>8309.47966</v>
      </c>
      <c r="E26" s="255">
        <f>E27+E28</f>
        <v>4572.78724</v>
      </c>
      <c r="F26" s="57">
        <f>F27+F28</f>
        <v>4654.13657</v>
      </c>
      <c r="G26" s="17">
        <f t="shared" si="2"/>
        <v>55.0309697731422</v>
      </c>
      <c r="H26" s="33">
        <f t="shared" si="1"/>
        <v>-3736.692420000001</v>
      </c>
    </row>
    <row r="27" spans="1:9" ht="12">
      <c r="A27" s="34" t="s">
        <v>25</v>
      </c>
      <c r="B27" s="34" t="s">
        <v>26</v>
      </c>
      <c r="C27" s="34">
        <v>769</v>
      </c>
      <c r="D27" s="260">
        <v>780</v>
      </c>
      <c r="E27" s="121">
        <v>535.58763</v>
      </c>
      <c r="F27" s="198">
        <v>395.91269</v>
      </c>
      <c r="G27" s="52">
        <f t="shared" si="2"/>
        <v>68.66508076923077</v>
      </c>
      <c r="H27" s="56">
        <f t="shared" si="1"/>
        <v>-244.41237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264">
        <v>7529.47966</v>
      </c>
      <c r="E28" s="259">
        <v>4037.19961</v>
      </c>
      <c r="F28" s="200">
        <v>4258.22388</v>
      </c>
      <c r="G28" s="52">
        <f t="shared" si="2"/>
        <v>53.618573823200954</v>
      </c>
      <c r="H28" s="56">
        <f t="shared" si="1"/>
        <v>-3492.28005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253">
        <f>D31+D33+D34</f>
        <v>1069.85</v>
      </c>
      <c r="E29" s="253">
        <f>E31+E33+E34</f>
        <v>914.78445</v>
      </c>
      <c r="F29" s="59">
        <f>F31+F33+F34</f>
        <v>891.44034</v>
      </c>
      <c r="G29" s="29">
        <f t="shared" si="2"/>
        <v>85.50586063466841</v>
      </c>
      <c r="H29" s="24">
        <f t="shared" si="1"/>
        <v>-155.06554999999992</v>
      </c>
    </row>
    <row r="30" spans="1:8" ht="12">
      <c r="A30" s="27" t="s">
        <v>33</v>
      </c>
      <c r="B30" s="27" t="s">
        <v>34</v>
      </c>
      <c r="C30" s="27"/>
      <c r="D30" s="261"/>
      <c r="E30" s="261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260">
        <f>D32</f>
        <v>895.4</v>
      </c>
      <c r="E31" s="260">
        <f>E32</f>
        <v>792.41445</v>
      </c>
      <c r="F31" s="35">
        <f>F32</f>
        <v>825.99034</v>
      </c>
      <c r="G31" s="55">
        <f>E31*100/D31</f>
        <v>88.49837502792047</v>
      </c>
      <c r="H31" s="56">
        <f t="shared" si="1"/>
        <v>-102.98554999999999</v>
      </c>
    </row>
    <row r="32" spans="1:8" ht="12">
      <c r="A32" s="27" t="s">
        <v>36</v>
      </c>
      <c r="B32" s="58" t="s">
        <v>37</v>
      </c>
      <c r="C32" s="58">
        <v>795.4</v>
      </c>
      <c r="D32" s="264">
        <v>895.4</v>
      </c>
      <c r="E32" s="121">
        <v>792.41445</v>
      </c>
      <c r="F32" s="198">
        <v>825.99034</v>
      </c>
      <c r="G32" s="55">
        <f>E32*100/D32</f>
        <v>88.49837502792047</v>
      </c>
      <c r="H32" s="56">
        <f t="shared" si="1"/>
        <v>-102.98554999999999</v>
      </c>
    </row>
    <row r="33" spans="1:8" ht="12">
      <c r="A33" s="27" t="s">
        <v>38</v>
      </c>
      <c r="B33" s="27" t="s">
        <v>39</v>
      </c>
      <c r="C33" s="27"/>
      <c r="D33" s="261">
        <v>154.45</v>
      </c>
      <c r="E33" s="264">
        <v>104.37</v>
      </c>
      <c r="F33" s="197">
        <v>65.45</v>
      </c>
      <c r="G33" s="39">
        <f>E33*100/D33</f>
        <v>67.57526707672386</v>
      </c>
      <c r="H33" s="60">
        <f t="shared" si="1"/>
        <v>-50.079999999999984</v>
      </c>
    </row>
    <row r="34" spans="1:8" ht="12">
      <c r="A34" s="27" t="s">
        <v>313</v>
      </c>
      <c r="B34" s="27" t="s">
        <v>314</v>
      </c>
      <c r="C34" s="27"/>
      <c r="D34" s="261">
        <v>20</v>
      </c>
      <c r="E34" s="261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287"/>
      <c r="E35" s="2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254"/>
      <c r="E36" s="257">
        <f>E41+E43+E37+E40+E38+E39</f>
        <v>15.91591</v>
      </c>
      <c r="F36" s="66">
        <f>F41+F43+F37+F40+F38+F39</f>
        <v>0</v>
      </c>
      <c r="G36" s="32"/>
      <c r="H36" s="33">
        <f t="shared" si="1"/>
        <v>15.91591</v>
      </c>
      <c r="I36" s="9"/>
    </row>
    <row r="37" spans="1:8" s="9" customFormat="1" ht="12">
      <c r="A37" s="13" t="s">
        <v>43</v>
      </c>
      <c r="B37" s="67" t="s">
        <v>44</v>
      </c>
      <c r="C37" s="68"/>
      <c r="D37" s="269"/>
      <c r="E37" s="263">
        <v>1.11076</v>
      </c>
      <c r="F37" s="66"/>
      <c r="G37" s="32"/>
      <c r="H37" s="33">
        <f t="shared" si="1"/>
        <v>1.11076</v>
      </c>
    </row>
    <row r="38" spans="1:8" s="9" customFormat="1" ht="12">
      <c r="A38" s="13" t="s">
        <v>45</v>
      </c>
      <c r="B38" s="67" t="s">
        <v>46</v>
      </c>
      <c r="C38" s="68"/>
      <c r="D38" s="269"/>
      <c r="E38" s="263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269"/>
      <c r="E39" s="263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269"/>
      <c r="E40" s="263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263"/>
      <c r="E41" s="263">
        <v>14.80515</v>
      </c>
      <c r="F41" s="37"/>
      <c r="G41" s="17"/>
      <c r="H41" s="33">
        <f t="shared" si="1"/>
        <v>14.80515</v>
      </c>
      <c r="I41" s="47"/>
    </row>
    <row r="42" spans="1:9" s="9" customFormat="1" ht="12">
      <c r="A42" s="58" t="s">
        <v>53</v>
      </c>
      <c r="B42" s="58" t="s">
        <v>54</v>
      </c>
      <c r="C42" s="58"/>
      <c r="D42" s="264"/>
      <c r="E42" s="259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61">
        <f>D49+D50</f>
        <v>0</v>
      </c>
      <c r="E43" s="261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29" t="s">
        <v>194</v>
      </c>
      <c r="H44" s="428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351</v>
      </c>
      <c r="F45" s="189" t="s">
        <v>351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253">
        <f>D54+D58+D61</f>
        <v>5960.63151</v>
      </c>
      <c r="E51" s="253">
        <f>E54+E58+E61</f>
        <v>7068.61683</v>
      </c>
      <c r="F51" s="153">
        <f>F54+F61+F58</f>
        <v>4682.69073</v>
      </c>
      <c r="G51" s="17">
        <f>E51*100/D51</f>
        <v>118.58838812869342</v>
      </c>
      <c r="H51" s="88">
        <f t="shared" si="1"/>
        <v>1107.9853199999998</v>
      </c>
    </row>
    <row r="52" spans="2:8" ht="0.75" customHeight="1">
      <c r="B52" s="74"/>
      <c r="C52" s="74"/>
      <c r="D52" s="288"/>
      <c r="E52" s="66">
        <f>E54+E61+E66+E56+E65</f>
        <v>13601.107250000001</v>
      </c>
      <c r="F52" s="66">
        <f>F54+F61+F66+F56+F65</f>
        <v>9114.66368</v>
      </c>
      <c r="G52" s="23" t="e">
        <f>E52*100/D52</f>
        <v>#DIV/0!</v>
      </c>
      <c r="H52" s="24">
        <f t="shared" si="1"/>
        <v>13601.107250000001</v>
      </c>
    </row>
    <row r="53" spans="1:8" ht="12">
      <c r="A53" s="27" t="s">
        <v>64</v>
      </c>
      <c r="B53" s="27" t="s">
        <v>65</v>
      </c>
      <c r="C53" s="27"/>
      <c r="D53" s="261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260">
        <f>D56</f>
        <v>5468.97901</v>
      </c>
      <c r="E54" s="260">
        <f>E56</f>
        <v>6618.1578</v>
      </c>
      <c r="F54" s="35">
        <f>F56</f>
        <v>4385.62004</v>
      </c>
      <c r="G54" s="63">
        <f>E54*100/D54</f>
        <v>121.01267508795944</v>
      </c>
      <c r="H54" s="60">
        <f t="shared" si="1"/>
        <v>1149.17879</v>
      </c>
    </row>
    <row r="55" spans="1:8" ht="12">
      <c r="A55" s="27" t="s">
        <v>267</v>
      </c>
      <c r="B55" s="27" t="s">
        <v>65</v>
      </c>
      <c r="C55" s="27"/>
      <c r="D55" s="261"/>
      <c r="E55" s="261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260">
        <v>5468.97901</v>
      </c>
      <c r="E56" s="260">
        <v>6618.1578</v>
      </c>
      <c r="F56" s="201">
        <v>4385.62004</v>
      </c>
      <c r="G56" s="63">
        <f>E56*100/D56</f>
        <v>121.01267508795944</v>
      </c>
      <c r="H56" s="60">
        <f t="shared" si="1"/>
        <v>1149.17879</v>
      </c>
    </row>
    <row r="57" spans="1:8" ht="12">
      <c r="A57" s="27" t="s">
        <v>277</v>
      </c>
      <c r="B57" s="27" t="s">
        <v>65</v>
      </c>
      <c r="C57" s="27"/>
      <c r="D57" s="261"/>
      <c r="E57" s="261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260">
        <v>126</v>
      </c>
      <c r="E58" s="260">
        <v>127.57086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61"/>
      <c r="E59" s="266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260"/>
      <c r="E60" s="267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267">
        <f>D63+D65</f>
        <v>365.6525</v>
      </c>
      <c r="E61" s="267">
        <v>322.88817</v>
      </c>
      <c r="F61" s="76">
        <f>F63+F65</f>
        <v>297.07069</v>
      </c>
      <c r="G61" s="55">
        <f>E61*100/D61</f>
        <v>88.30465264151073</v>
      </c>
      <c r="H61" s="56">
        <f t="shared" si="1"/>
        <v>-42.76432999999997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61"/>
      <c r="E62" s="26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260">
        <v>343</v>
      </c>
      <c r="E63" s="269">
        <v>280.98469</v>
      </c>
      <c r="F63" s="202">
        <v>250.71778</v>
      </c>
      <c r="G63" s="55">
        <f>E63*100/D63</f>
        <v>81.91973469387756</v>
      </c>
      <c r="H63" s="56">
        <f t="shared" si="1"/>
        <v>-62.01531</v>
      </c>
    </row>
    <row r="64" spans="1:8" s="77" customFormat="1" ht="12">
      <c r="A64" s="27" t="s">
        <v>75</v>
      </c>
      <c r="B64" s="27" t="s">
        <v>73</v>
      </c>
      <c r="C64" s="27"/>
      <c r="D64" s="261"/>
      <c r="E64" s="267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263">
        <v>22.6525</v>
      </c>
      <c r="E65" s="267">
        <v>41.90348</v>
      </c>
      <c r="F65" s="203">
        <v>46.35291</v>
      </c>
      <c r="G65" s="55">
        <f>E65*100/D65</f>
        <v>184.98390906081008</v>
      </c>
      <c r="H65" s="56">
        <f t="shared" si="1"/>
        <v>19.250980000000002</v>
      </c>
    </row>
    <row r="66" spans="1:8" s="77" customFormat="1" ht="12">
      <c r="A66" s="58" t="s">
        <v>77</v>
      </c>
      <c r="B66" s="58" t="s">
        <v>78</v>
      </c>
      <c r="C66" s="13"/>
      <c r="D66" s="263"/>
      <c r="E66" s="26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253">
        <f>D69</f>
        <v>2884.8</v>
      </c>
      <c r="E67" s="253">
        <f>E69</f>
        <v>2454.68505</v>
      </c>
      <c r="F67" s="59">
        <f>F69</f>
        <v>1484.51112</v>
      </c>
      <c r="G67" s="29">
        <f>E67*100/D67</f>
        <v>85.09030262063227</v>
      </c>
      <c r="H67" s="24">
        <f t="shared" si="1"/>
        <v>-430.11495000000014</v>
      </c>
    </row>
    <row r="68" spans="1:8" s="77" customFormat="1" ht="12">
      <c r="A68" s="27" t="s">
        <v>81</v>
      </c>
      <c r="B68" s="27" t="s">
        <v>82</v>
      </c>
      <c r="C68" s="27"/>
      <c r="D68" s="261"/>
      <c r="E68" s="268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260">
        <v>2884.8</v>
      </c>
      <c r="E69" s="267">
        <v>2454.68505</v>
      </c>
      <c r="F69" s="203">
        <v>1484.51112</v>
      </c>
      <c r="G69" s="23">
        <f>E69*100/D69</f>
        <v>85.09030262063227</v>
      </c>
      <c r="H69" s="24">
        <f t="shared" si="1"/>
        <v>-430.11495000000014</v>
      </c>
    </row>
    <row r="70" spans="1:9" s="77" customFormat="1" ht="12">
      <c r="A70" s="21" t="s">
        <v>84</v>
      </c>
      <c r="B70" s="21" t="s">
        <v>85</v>
      </c>
      <c r="C70" s="21"/>
      <c r="D70" s="266"/>
      <c r="E70" s="266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257"/>
      <c r="E71" s="257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267"/>
      <c r="E72" s="27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61"/>
      <c r="E73" s="27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61"/>
      <c r="E74" s="2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263"/>
      <c r="E75" s="263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263">
        <v>74</v>
      </c>
      <c r="E76" s="271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288">
        <v>826.77</v>
      </c>
      <c r="E77" s="255">
        <v>453.87</v>
      </c>
      <c r="F77" s="57"/>
      <c r="G77" s="17"/>
      <c r="H77" s="33">
        <f t="shared" si="3"/>
        <v>-372.9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288">
        <v>1665.59</v>
      </c>
      <c r="E78" s="255">
        <v>676.84756</v>
      </c>
      <c r="F78" s="225">
        <v>2060.16338</v>
      </c>
      <c r="G78" s="17">
        <f>E78*100/D78</f>
        <v>40.63710516993979</v>
      </c>
      <c r="H78" s="33">
        <f t="shared" si="3"/>
        <v>-988.7424399999999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253">
        <f>D81+D83+D91+D95+D100+D104+D93+D89+D92+D102+D88+D103+D101</f>
        <v>1713.8000000000002</v>
      </c>
      <c r="E79" s="253">
        <f>E81+E83+E91+E95+E100+E104+E93+E89+E92+E102+E88+E103+E101+E108</f>
        <v>1434.8451</v>
      </c>
      <c r="F79" s="86">
        <f>F81+F83+F91+F95+F100+F104+F93+F89+F92+F102+F88+F103</f>
        <v>642.29186</v>
      </c>
      <c r="G79" s="29">
        <f>E79*100/D79</f>
        <v>83.72301902205625</v>
      </c>
      <c r="H79" s="24">
        <f t="shared" si="3"/>
        <v>-278.9549000000002</v>
      </c>
    </row>
    <row r="80" spans="1:9" s="9" customFormat="1" ht="12">
      <c r="A80" s="34" t="s">
        <v>279</v>
      </c>
      <c r="B80" s="34" t="s">
        <v>97</v>
      </c>
      <c r="C80" s="34"/>
      <c r="D80" s="260"/>
      <c r="E80" s="266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260">
        <v>95.1</v>
      </c>
      <c r="E81" s="260">
        <v>64.52927</v>
      </c>
      <c r="F81" s="201">
        <v>97.7565</v>
      </c>
      <c r="G81" s="55">
        <f>E81*100/D81</f>
        <v>67.85412197686645</v>
      </c>
      <c r="H81" s="33">
        <f t="shared" si="3"/>
        <v>-30.570729999999998</v>
      </c>
    </row>
    <row r="82" spans="1:8" ht="12">
      <c r="A82" s="27" t="s">
        <v>99</v>
      </c>
      <c r="B82" s="27" t="s">
        <v>100</v>
      </c>
      <c r="C82" s="27"/>
      <c r="D82" s="261"/>
      <c r="E82" s="261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263">
        <v>60</v>
      </c>
      <c r="E83" s="263">
        <v>24.5</v>
      </c>
      <c r="F83" s="196">
        <v>30</v>
      </c>
      <c r="G83" s="55">
        <f>E83*100/D83</f>
        <v>40.833333333333336</v>
      </c>
      <c r="H83" s="33">
        <f t="shared" si="3"/>
        <v>-35.5</v>
      </c>
    </row>
    <row r="84" spans="1:8" ht="12">
      <c r="A84" s="34" t="s">
        <v>102</v>
      </c>
      <c r="B84" s="34" t="s">
        <v>103</v>
      </c>
      <c r="C84" s="34"/>
      <c r="D84" s="260"/>
      <c r="E84" s="260"/>
      <c r="F84" s="35"/>
      <c r="G84" s="39"/>
      <c r="H84" s="30"/>
    </row>
    <row r="85" spans="2:8" ht="12">
      <c r="B85" s="13" t="s">
        <v>104</v>
      </c>
      <c r="C85" s="34"/>
      <c r="D85" s="260"/>
      <c r="E85" s="260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61"/>
      <c r="E86" s="261"/>
      <c r="F86" s="28"/>
      <c r="G86" s="39"/>
      <c r="H86" s="30"/>
    </row>
    <row r="87" spans="2:8" ht="12">
      <c r="B87" s="34" t="s">
        <v>106</v>
      </c>
      <c r="C87" s="34"/>
      <c r="D87" s="260"/>
      <c r="E87" s="260"/>
      <c r="F87" s="35"/>
      <c r="G87" s="63"/>
      <c r="H87" s="24"/>
    </row>
    <row r="88" spans="2:8" ht="12">
      <c r="B88" s="34" t="s">
        <v>93</v>
      </c>
      <c r="C88" s="34"/>
      <c r="D88" s="260">
        <v>28</v>
      </c>
      <c r="E88" s="260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264">
        <v>808</v>
      </c>
      <c r="E89" s="259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61"/>
      <c r="E90" s="261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263">
        <v>5</v>
      </c>
      <c r="E91" s="263">
        <v>104</v>
      </c>
      <c r="F91" s="196">
        <v>68</v>
      </c>
      <c r="G91" s="55">
        <f>E91*100/D91</f>
        <v>2080</v>
      </c>
      <c r="H91" s="33">
        <f t="shared" si="3"/>
        <v>99</v>
      </c>
    </row>
    <row r="92" spans="1:8" ht="15.75" customHeight="1">
      <c r="A92" s="27" t="s">
        <v>110</v>
      </c>
      <c r="B92" s="27" t="s">
        <v>111</v>
      </c>
      <c r="C92" s="28"/>
      <c r="D92" s="261">
        <v>35</v>
      </c>
      <c r="E92" s="259">
        <v>30.2</v>
      </c>
      <c r="F92" s="52"/>
      <c r="G92" s="55"/>
      <c r="H92" s="33">
        <f t="shared" si="3"/>
        <v>-4.800000000000001</v>
      </c>
    </row>
    <row r="93" spans="1:8" ht="12.75" customHeight="1">
      <c r="A93" s="27" t="s">
        <v>112</v>
      </c>
      <c r="B93" s="27" t="s">
        <v>225</v>
      </c>
      <c r="C93" s="28"/>
      <c r="D93" s="261"/>
      <c r="E93" s="121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61"/>
      <c r="E94" s="261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260"/>
      <c r="E95" s="260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29" t="s">
        <v>194</v>
      </c>
      <c r="H96" s="428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351</v>
      </c>
      <c r="F97" s="189" t="s">
        <v>351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264">
        <v>8</v>
      </c>
      <c r="E101" s="259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259">
        <v>102</v>
      </c>
      <c r="E102" s="259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259">
        <v>4</v>
      </c>
      <c r="E103" s="27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136">
        <f>D106</f>
        <v>568.7</v>
      </c>
      <c r="E104" s="273">
        <f>E106</f>
        <v>475.71983</v>
      </c>
      <c r="F104" s="90">
        <f>F106</f>
        <v>444.03536</v>
      </c>
      <c r="G104" s="63">
        <f>E104*100/D104</f>
        <v>83.65040091436609</v>
      </c>
      <c r="H104" s="60">
        <f t="shared" si="3"/>
        <v>-92.98017000000004</v>
      </c>
    </row>
    <row r="105" spans="1:8" ht="12">
      <c r="A105" s="27" t="s">
        <v>325</v>
      </c>
      <c r="B105" s="27" t="s">
        <v>121</v>
      </c>
      <c r="C105" s="27"/>
      <c r="D105" s="261"/>
      <c r="E105" s="261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260">
        <v>568.7</v>
      </c>
      <c r="E106" s="260">
        <v>475.71983</v>
      </c>
      <c r="F106" s="201">
        <v>444.03536</v>
      </c>
      <c r="G106" s="37">
        <f>E106*100/D106</f>
        <v>83.65040091436609</v>
      </c>
      <c r="H106" s="56">
        <f t="shared" si="3"/>
        <v>-92.98017000000004</v>
      </c>
    </row>
    <row r="107" spans="1:8" ht="12">
      <c r="A107" s="27" t="s">
        <v>123</v>
      </c>
      <c r="B107" s="27" t="s">
        <v>97</v>
      </c>
      <c r="C107" s="27"/>
      <c r="D107" s="261"/>
      <c r="E107" s="261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263"/>
      <c r="E108" s="263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253">
        <f>D112+D113</f>
        <v>6101.96492</v>
      </c>
      <c r="E109" s="256">
        <f>E110+E111+E112+E113</f>
        <v>6221.323600000001</v>
      </c>
      <c r="F109" s="93">
        <f>F110+F111+F112+F113</f>
        <v>749.28655</v>
      </c>
      <c r="G109" s="52">
        <f>E109*100/D109</f>
        <v>101.95606958684385</v>
      </c>
      <c r="H109" s="33">
        <f t="shared" si="3"/>
        <v>119.35868000000028</v>
      </c>
    </row>
    <row r="110" spans="1:8" ht="12">
      <c r="A110" s="27" t="s">
        <v>127</v>
      </c>
      <c r="B110" s="34" t="s">
        <v>128</v>
      </c>
      <c r="C110" s="34"/>
      <c r="D110" s="260"/>
      <c r="E110" s="264">
        <v>160.0417</v>
      </c>
      <c r="F110" s="197">
        <v>235.78927</v>
      </c>
      <c r="G110" s="17"/>
      <c r="H110" s="33">
        <f t="shared" si="3"/>
        <v>160.0417</v>
      </c>
    </row>
    <row r="111" spans="1:8" ht="12">
      <c r="A111" s="27" t="s">
        <v>309</v>
      </c>
      <c r="B111" s="58" t="s">
        <v>128</v>
      </c>
      <c r="C111" s="58"/>
      <c r="D111" s="264"/>
      <c r="E111" s="264">
        <v>57.44875</v>
      </c>
      <c r="F111" s="197">
        <v>0.1125</v>
      </c>
      <c r="G111" s="17"/>
      <c r="H111" s="33">
        <f t="shared" si="3"/>
        <v>57.44875</v>
      </c>
    </row>
    <row r="112" spans="1:8" ht="12">
      <c r="A112" s="27" t="s">
        <v>280</v>
      </c>
      <c r="B112" s="58" t="s">
        <v>129</v>
      </c>
      <c r="C112" s="58"/>
      <c r="D112" s="264"/>
      <c r="E112" s="259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261">
        <v>6101.96492</v>
      </c>
      <c r="E113" s="121">
        <v>6003.83315</v>
      </c>
      <c r="F113" s="198">
        <v>405.99378</v>
      </c>
      <c r="G113" s="39">
        <f>E113*100/D113</f>
        <v>98.39180048907919</v>
      </c>
      <c r="H113" s="24">
        <f t="shared" si="3"/>
        <v>-98.13176999999996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274">
        <f>D115+D205+D208</f>
        <v>546236.806</v>
      </c>
      <c r="E114" s="274">
        <f>E115+E205+E208+E206</f>
        <v>501410.92719</v>
      </c>
      <c r="F114" s="73">
        <f>F115+F208+F205</f>
        <v>379569.36394</v>
      </c>
      <c r="G114" s="98">
        <f>E114*100/D114</f>
        <v>91.793691249359</v>
      </c>
      <c r="H114" s="99">
        <f t="shared" si="3"/>
        <v>-44825.878809999966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245">
        <f>D116+D119+D148+D187</f>
        <v>541730.392</v>
      </c>
      <c r="E115" s="245">
        <f>E116+E119+E148+E187</f>
        <v>497421.99367</v>
      </c>
      <c r="F115" s="97">
        <f>F116+F119+F148+F187</f>
        <v>379159.94344</v>
      </c>
      <c r="G115" s="98">
        <f>E115*100/D115</f>
        <v>91.8209502393951</v>
      </c>
      <c r="H115" s="99">
        <f t="shared" si="3"/>
        <v>-44308.398329999996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245">
        <f>D117+D118</f>
        <v>124869</v>
      </c>
      <c r="E116" s="245">
        <f>E117+E118</f>
        <v>113832</v>
      </c>
      <c r="F116" s="102">
        <f>F117+F118</f>
        <v>105654</v>
      </c>
      <c r="G116" s="73">
        <f>E116*100/D116</f>
        <v>91.16113687144127</v>
      </c>
      <c r="H116" s="20">
        <f t="shared" si="3"/>
        <v>-11037</v>
      </c>
    </row>
    <row r="117" spans="1:8" ht="12">
      <c r="A117" s="34" t="s">
        <v>138</v>
      </c>
      <c r="B117" s="68" t="s">
        <v>139</v>
      </c>
      <c r="C117" s="68">
        <v>118247</v>
      </c>
      <c r="D117" s="269">
        <v>118247</v>
      </c>
      <c r="E117" s="136">
        <v>107210</v>
      </c>
      <c r="F117" s="204">
        <v>98763</v>
      </c>
      <c r="G117" s="63">
        <f>E117*100/D117</f>
        <v>90.66614797838423</v>
      </c>
      <c r="H117" s="60">
        <f t="shared" si="3"/>
        <v>-11037</v>
      </c>
    </row>
    <row r="118" spans="1:8" ht="24.75" customHeight="1" thickBot="1">
      <c r="A118" s="91" t="s">
        <v>218</v>
      </c>
      <c r="B118" s="103" t="s">
        <v>219</v>
      </c>
      <c r="C118" s="103"/>
      <c r="D118" s="289">
        <v>6622</v>
      </c>
      <c r="E118" s="258">
        <v>6622</v>
      </c>
      <c r="F118" s="205">
        <v>6891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48">
        <f>D122+D123+D124+D128+D129+D120+D121+D125+D127</f>
        <v>160704.99200000003</v>
      </c>
      <c r="E119" s="248">
        <f>E122+E123+E124+E128+E129+E120+E121+E125+E127</f>
        <v>145117.05846</v>
      </c>
      <c r="F119" s="96">
        <f>F122+F123+F124+F128+F129+F120+F121+F126+F125</f>
        <v>65125.40011</v>
      </c>
      <c r="G119" s="107">
        <f>E119*100/D119</f>
        <v>90.30028044181725</v>
      </c>
      <c r="H119" s="108">
        <f t="shared" si="3"/>
        <v>-15587.933540000027</v>
      </c>
      <c r="I119" s="9"/>
    </row>
    <row r="120" spans="1:9" ht="12">
      <c r="A120" s="13" t="s">
        <v>248</v>
      </c>
      <c r="B120" s="68" t="s">
        <v>249</v>
      </c>
      <c r="C120" s="109"/>
      <c r="D120" s="290">
        <v>4958.088</v>
      </c>
      <c r="E120" s="275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269">
        <v>23075.646</v>
      </c>
      <c r="E121" s="259">
        <v>22419.0474</v>
      </c>
      <c r="F121" s="206">
        <v>20420.061</v>
      </c>
      <c r="G121" s="17"/>
      <c r="H121" s="33">
        <f t="shared" si="3"/>
        <v>-656.5986000000012</v>
      </c>
      <c r="I121" s="9"/>
    </row>
    <row r="122" spans="1:9" ht="12">
      <c r="A122" s="34" t="s">
        <v>144</v>
      </c>
      <c r="B122" s="75" t="s">
        <v>145</v>
      </c>
      <c r="C122" s="75"/>
      <c r="D122" s="267">
        <v>58370</v>
      </c>
      <c r="E122" s="258">
        <v>49132.762</v>
      </c>
      <c r="F122" s="207">
        <v>11589.18664</v>
      </c>
      <c r="G122" s="17"/>
      <c r="H122" s="33">
        <f t="shared" si="3"/>
        <v>-9237.237999999998</v>
      </c>
      <c r="I122" s="9"/>
    </row>
    <row r="123" spans="1:8" ht="12">
      <c r="A123" s="27" t="s">
        <v>146</v>
      </c>
      <c r="B123" s="67" t="s">
        <v>147</v>
      </c>
      <c r="C123" s="79"/>
      <c r="D123" s="268"/>
      <c r="E123" s="259"/>
      <c r="F123" s="204">
        <v>2188.74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270">
        <v>2743.6</v>
      </c>
      <c r="E124" s="259">
        <v>2355.416</v>
      </c>
      <c r="F124" s="204">
        <v>2493.128</v>
      </c>
      <c r="G124" s="52">
        <f>E124*100/D124</f>
        <v>85.85129027555038</v>
      </c>
      <c r="H124" s="56">
        <f t="shared" si="3"/>
        <v>-388.18399999999974</v>
      </c>
    </row>
    <row r="125" spans="1:8" ht="12">
      <c r="A125" s="13" t="s">
        <v>241</v>
      </c>
      <c r="B125" s="68" t="s">
        <v>237</v>
      </c>
      <c r="C125" s="68"/>
      <c r="D125" s="269">
        <v>1760.958</v>
      </c>
      <c r="E125" s="136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267"/>
      <c r="E126" s="136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291">
        <v>21082</v>
      </c>
      <c r="E127" s="136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291">
        <v>1375.6</v>
      </c>
      <c r="E128" s="136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248">
        <f>D131+D132+D133+D134+D135+D137+D136+D138+D139+D130+D141+D140+D142+D143+D144+D147+D145</f>
        <v>47339.100000000006</v>
      </c>
      <c r="E129" s="248">
        <f>E131+E132+E133+E134+E135+E137+E136+E138+E139+E130+E141+E140+E142+E143+E144+E147+E145+E146</f>
        <v>42858.547060000004</v>
      </c>
      <c r="F129" s="116">
        <f>F131+F132+F133+F134+F135+F137+F136+F138+F139+F130+F141+F140+F142</f>
        <v>20692.03247</v>
      </c>
      <c r="G129" s="98">
        <f>E129*100/D129</f>
        <v>90.5351961908866</v>
      </c>
      <c r="H129" s="99">
        <f t="shared" si="3"/>
        <v>-4480.552940000001</v>
      </c>
    </row>
    <row r="130" spans="1:8" ht="12">
      <c r="A130" s="13" t="s">
        <v>151</v>
      </c>
      <c r="B130" s="68" t="s">
        <v>156</v>
      </c>
      <c r="C130" s="68"/>
      <c r="D130" s="269"/>
      <c r="E130" s="136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269">
        <v>3268.9</v>
      </c>
      <c r="E131" s="136">
        <v>2232</v>
      </c>
      <c r="F131" s="55">
        <v>3679.2</v>
      </c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268">
        <v>9576.9</v>
      </c>
      <c r="E132" s="121">
        <v>6583.825</v>
      </c>
      <c r="F132" s="209">
        <v>7968.459</v>
      </c>
      <c r="G132" s="52">
        <f>E132*100/D132</f>
        <v>68.74693272353267</v>
      </c>
      <c r="H132" s="56">
        <f t="shared" si="3"/>
        <v>-2993.075</v>
      </c>
    </row>
    <row r="133" spans="1:8" ht="12">
      <c r="A133" s="27" t="s">
        <v>151</v>
      </c>
      <c r="B133" s="67" t="s">
        <v>155</v>
      </c>
      <c r="C133" s="67">
        <v>568.3</v>
      </c>
      <c r="D133" s="270">
        <v>337.6</v>
      </c>
      <c r="E133" s="259">
        <v>218.7</v>
      </c>
      <c r="F133" s="200">
        <v>273.3</v>
      </c>
      <c r="G133" s="52">
        <f>E133*100/D133</f>
        <v>64.78080568720378</v>
      </c>
      <c r="H133" s="56">
        <f t="shared" si="3"/>
        <v>-118.90000000000003</v>
      </c>
    </row>
    <row r="134" spans="1:8" ht="12">
      <c r="A134" s="27" t="s">
        <v>151</v>
      </c>
      <c r="B134" s="79" t="s">
        <v>215</v>
      </c>
      <c r="C134" s="67"/>
      <c r="D134" s="270">
        <v>2527</v>
      </c>
      <c r="E134" s="259">
        <v>2527</v>
      </c>
      <c r="F134" s="52">
        <v>4500</v>
      </c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268"/>
      <c r="E135" s="121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268"/>
      <c r="E136" s="259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268"/>
      <c r="E137" s="121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270">
        <v>2053.6</v>
      </c>
      <c r="E138" s="259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268"/>
      <c r="E139" s="121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268">
        <v>2018.1</v>
      </c>
      <c r="E140" s="121">
        <v>2018.1</v>
      </c>
      <c r="F140" s="118">
        <v>1778.8</v>
      </c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291">
        <v>235</v>
      </c>
      <c r="E141" s="121">
        <v>175.26006</v>
      </c>
      <c r="F141" s="210">
        <v>71.77347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292">
        <v>4750</v>
      </c>
      <c r="E142" s="121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292">
        <v>18302.7</v>
      </c>
      <c r="E143" s="121">
        <v>18302.7</v>
      </c>
      <c r="F143" s="39">
        <v>333</v>
      </c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262">
        <v>1221.9</v>
      </c>
      <c r="E144" s="259">
        <v>949.962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93">
        <v>3000</v>
      </c>
      <c r="E145" s="276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77"/>
      <c r="E146" s="277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291">
        <v>47.4</v>
      </c>
      <c r="E147" s="121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245">
        <f>D151+D157+D159+D160+D161+D181+D182+D183+D185+D149+D158+D150+D156+D180+D155+D184</f>
        <v>226582.39999999997</v>
      </c>
      <c r="E148" s="245">
        <f>E151+E157+E159+E160+E161+E181+E182+E183+E185+E149+E158+E150+E156+E180+E155+E184</f>
        <v>209551.04952</v>
      </c>
      <c r="F148" s="73">
        <f>F151+F157+F159+F160+F161+F181+F182+F183+F185+F149+F158+F150+F156+F180</f>
        <v>198925.74333</v>
      </c>
      <c r="G148" s="244">
        <f t="shared" si="4"/>
        <v>92.48337448981034</v>
      </c>
      <c r="H148" s="242">
        <f t="shared" si="3"/>
        <v>-17031.350479999965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294">
        <v>10926.4</v>
      </c>
      <c r="E149" s="136">
        <v>10383.83031</v>
      </c>
      <c r="F149" s="211">
        <v>11969.8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295"/>
      <c r="E150" s="259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267">
        <v>743.4</v>
      </c>
      <c r="E151" s="121">
        <v>743.4</v>
      </c>
      <c r="F151" s="204">
        <v>739.5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29" t="s">
        <v>194</v>
      </c>
      <c r="H152" s="428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351</v>
      </c>
      <c r="F153" s="189" t="s">
        <v>351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>
        <v>3.5</v>
      </c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295">
        <v>77.3</v>
      </c>
      <c r="E156" s="259">
        <v>76.45568</v>
      </c>
      <c r="F156" s="204">
        <v>94.683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269">
        <v>1220.6</v>
      </c>
      <c r="E157" s="259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295">
        <v>421.4</v>
      </c>
      <c r="E158" s="259">
        <v>135.45675</v>
      </c>
      <c r="F158" s="200">
        <v>199.7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269">
        <v>2139</v>
      </c>
      <c r="E159" s="259">
        <v>1586</v>
      </c>
      <c r="F159" s="204">
        <v>1870</v>
      </c>
      <c r="G159" s="52">
        <f t="shared" si="4"/>
        <v>74.14679756895745</v>
      </c>
      <c r="H159" s="89">
        <f aca="true" t="shared" si="5" ref="H159:H210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267">
        <v>2723</v>
      </c>
      <c r="E160" s="121">
        <v>2662.59719</v>
      </c>
      <c r="F160" s="209">
        <v>2629.167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246">
        <f>D162+D163+D164+D165+D166+D167+D168+D169+D170+D171+D172+D173+D174+D175+D176+D177+D178+D179</f>
        <v>150663.00000000003</v>
      </c>
      <c r="E161" s="246">
        <f>E162+E163+E164+E165+E166+E167+E168+E169+E170+E171+E172+E173+E174+E175+E176+E177+E178+E179</f>
        <v>141724.29849</v>
      </c>
      <c r="F161" s="128">
        <f>F162+F163+F164+F165+F166+F167+F168+F169+F170+F171+F172+F173+F174+F175+F176+F177+F178+F179</f>
        <v>132832.79333000001</v>
      </c>
      <c r="G161" s="98">
        <f>E161*100/D161</f>
        <v>94.06708912606278</v>
      </c>
      <c r="H161" s="99">
        <f t="shared" si="5"/>
        <v>-8938.701510000043</v>
      </c>
    </row>
    <row r="162" spans="1:8" ht="12">
      <c r="A162" s="13" t="s">
        <v>168</v>
      </c>
      <c r="B162" s="67" t="s">
        <v>161</v>
      </c>
      <c r="C162" s="68">
        <v>13249.9</v>
      </c>
      <c r="D162" s="269">
        <v>11797.5</v>
      </c>
      <c r="E162" s="136">
        <v>11526.33216</v>
      </c>
      <c r="F162" s="211">
        <v>12602.61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295">
        <v>35.4</v>
      </c>
      <c r="E163" s="136"/>
      <c r="F163" s="131"/>
      <c r="G163" s="23">
        <f>E163*100/D163</f>
        <v>0</v>
      </c>
      <c r="H163" s="33">
        <f t="shared" si="5"/>
        <v>-35.4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295">
        <v>2076.2</v>
      </c>
      <c r="E164" s="136">
        <v>2076.2</v>
      </c>
      <c r="F164" s="212">
        <v>1963.04933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269">
        <v>9712.7</v>
      </c>
      <c r="E165" s="136">
        <v>9412.9654</v>
      </c>
      <c r="F165" s="213">
        <v>8737.8</v>
      </c>
      <c r="G165" s="55">
        <f aca="true" t="shared" si="6" ref="G165:G184">E165*100/D165</f>
        <v>96.91399301944875</v>
      </c>
      <c r="H165" s="56">
        <f t="shared" si="5"/>
        <v>-299.7346000000016</v>
      </c>
    </row>
    <row r="166" spans="1:8" ht="12">
      <c r="A166" s="58" t="s">
        <v>168</v>
      </c>
      <c r="B166" s="67" t="s">
        <v>171</v>
      </c>
      <c r="C166" s="67">
        <v>97299.7</v>
      </c>
      <c r="D166" s="270">
        <v>97705.9</v>
      </c>
      <c r="E166" s="259">
        <v>89581.2</v>
      </c>
      <c r="F166" s="204">
        <v>79902.4</v>
      </c>
      <c r="G166" s="52">
        <f t="shared" si="6"/>
        <v>91.68453491549641</v>
      </c>
      <c r="H166" s="56">
        <f t="shared" si="5"/>
        <v>-8124.699999999997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270">
        <v>238.2</v>
      </c>
      <c r="E167" s="259">
        <v>238.2</v>
      </c>
      <c r="F167" s="204">
        <v>247.44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270">
        <v>3151</v>
      </c>
      <c r="E168" s="259">
        <v>3151</v>
      </c>
      <c r="F168" s="204">
        <v>1732.66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270">
        <v>12011.7</v>
      </c>
      <c r="E169" s="259">
        <v>12011.7</v>
      </c>
      <c r="F169" s="204">
        <v>15007.834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270">
        <v>403.1</v>
      </c>
      <c r="E170" s="259">
        <v>403.1</v>
      </c>
      <c r="F170" s="204">
        <v>380.8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270">
        <v>823.2</v>
      </c>
      <c r="E171" s="259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270">
        <v>158.2</v>
      </c>
      <c r="E172" s="259">
        <v>158.08512</v>
      </c>
      <c r="F172" s="200">
        <v>148.8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270">
        <v>278</v>
      </c>
      <c r="E173" s="259">
        <v>254</v>
      </c>
      <c r="F173" s="204">
        <v>241</v>
      </c>
      <c r="G173" s="52">
        <f t="shared" si="6"/>
        <v>91.36690647482014</v>
      </c>
      <c r="H173" s="56">
        <f t="shared" si="5"/>
        <v>-24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270">
        <v>11686.1</v>
      </c>
      <c r="E174" s="259">
        <v>11504.54915</v>
      </c>
      <c r="F174" s="200">
        <v>11189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269">
        <v>36.4</v>
      </c>
      <c r="E175" s="121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269">
        <v>24.4</v>
      </c>
      <c r="E176" s="121">
        <v>22.36666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269">
        <v>51.5</v>
      </c>
      <c r="E177" s="121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269">
        <v>473.5</v>
      </c>
      <c r="E178" s="121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269"/>
      <c r="E179" s="121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295">
        <v>3645.8</v>
      </c>
      <c r="E180" s="121">
        <v>3645.8</v>
      </c>
      <c r="F180" s="198">
        <v>6033.2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269">
        <v>7835.3</v>
      </c>
      <c r="E181" s="259">
        <v>6775</v>
      </c>
      <c r="F181" s="200">
        <v>6936</v>
      </c>
      <c r="G181" s="52">
        <f t="shared" si="6"/>
        <v>86.46765280206246</v>
      </c>
      <c r="H181" s="56">
        <f t="shared" si="5"/>
        <v>-1060.3000000000002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269">
        <v>3791.6</v>
      </c>
      <c r="E182" s="259">
        <v>3437.975</v>
      </c>
      <c r="F182" s="200">
        <v>3097</v>
      </c>
      <c r="G182" s="52">
        <f t="shared" si="6"/>
        <v>90.67346239054753</v>
      </c>
      <c r="H182" s="56">
        <f t="shared" si="5"/>
        <v>-353.625</v>
      </c>
    </row>
    <row r="183" spans="1:8" ht="12">
      <c r="A183" s="27" t="s">
        <v>180</v>
      </c>
      <c r="B183" s="79" t="s">
        <v>181</v>
      </c>
      <c r="C183" s="79">
        <v>1633.3</v>
      </c>
      <c r="D183" s="268">
        <v>1633.3</v>
      </c>
      <c r="E183" s="261">
        <v>550</v>
      </c>
      <c r="F183" s="214">
        <v>680.3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291">
        <v>595.3</v>
      </c>
      <c r="E184" s="121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245">
        <f>D186</f>
        <v>40167</v>
      </c>
      <c r="E185" s="278">
        <f>E186</f>
        <v>36020</v>
      </c>
      <c r="F185" s="117">
        <f>F186</f>
        <v>30672</v>
      </c>
      <c r="G185" s="98">
        <f>E185*100/D185</f>
        <v>89.67560435183111</v>
      </c>
      <c r="H185" s="138">
        <f t="shared" si="5"/>
        <v>-4147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267">
        <v>40167</v>
      </c>
      <c r="E186" s="273">
        <v>36020</v>
      </c>
      <c r="F186" s="215">
        <v>30672</v>
      </c>
      <c r="G186" s="19">
        <f>E186*100/D186</f>
        <v>89.67560435183111</v>
      </c>
      <c r="H186" s="20">
        <f t="shared" si="5"/>
        <v>-4147</v>
      </c>
    </row>
    <row r="187" spans="1:8" ht="12.75" thickBot="1">
      <c r="A187" s="72" t="s">
        <v>186</v>
      </c>
      <c r="B187" s="41" t="s">
        <v>206</v>
      </c>
      <c r="C187" s="73">
        <f>C188+C195+C190+C192</f>
        <v>0</v>
      </c>
      <c r="D187" s="245">
        <f>D188+D195+D190+D192+D189+D193+D194</f>
        <v>29574</v>
      </c>
      <c r="E187" s="245">
        <f>E188+E195+E190+E192+E189+E193+E194</f>
        <v>28921.88569</v>
      </c>
      <c r="F187" s="73">
        <f>F188+F195+F190+F192</f>
        <v>9454.8</v>
      </c>
      <c r="G187" s="19">
        <f>E187*100/D187</f>
        <v>97.79497426793806</v>
      </c>
      <c r="H187" s="33">
        <f t="shared" si="5"/>
        <v>-652.1143100000008</v>
      </c>
    </row>
    <row r="188" spans="1:8" ht="12">
      <c r="A188" s="34" t="s">
        <v>188</v>
      </c>
      <c r="B188" s="140" t="s">
        <v>187</v>
      </c>
      <c r="C188" s="75"/>
      <c r="D188" s="267">
        <v>1826</v>
      </c>
      <c r="E188" s="258">
        <v>1824.58</v>
      </c>
      <c r="F188" s="213">
        <v>8740.3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262">
        <v>20083</v>
      </c>
      <c r="E189" s="259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289">
        <v>500</v>
      </c>
      <c r="E190" s="258">
        <v>296.60769</v>
      </c>
      <c r="F190" s="63"/>
      <c r="G190" s="63">
        <f>E190*100/D190</f>
        <v>59.321538000000004</v>
      </c>
      <c r="H190" s="24">
        <f t="shared" si="5"/>
        <v>-203.39231</v>
      </c>
    </row>
    <row r="191" spans="1:8" ht="12">
      <c r="A191" s="48" t="s">
        <v>281</v>
      </c>
      <c r="B191" s="150" t="s">
        <v>282</v>
      </c>
      <c r="C191" s="134"/>
      <c r="D191" s="296"/>
      <c r="E191" s="259"/>
      <c r="F191" s="52"/>
      <c r="G191" s="52"/>
      <c r="H191" s="88"/>
    </row>
    <row r="192" spans="1:8" ht="12">
      <c r="A192" s="91" t="s">
        <v>235</v>
      </c>
      <c r="B192" s="143" t="s">
        <v>329</v>
      </c>
      <c r="C192" s="144"/>
      <c r="D192" s="297">
        <v>6780.2</v>
      </c>
      <c r="E192" s="258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">
      <c r="A193" s="48" t="s">
        <v>352</v>
      </c>
      <c r="B193" s="49" t="s">
        <v>354</v>
      </c>
      <c r="C193" s="49"/>
      <c r="D193" s="285">
        <v>200</v>
      </c>
      <c r="E193" s="259">
        <v>200</v>
      </c>
      <c r="F193" s="52"/>
      <c r="G193" s="52"/>
      <c r="H193" s="88"/>
    </row>
    <row r="194" spans="1:8" ht="24">
      <c r="A194" s="48" t="s">
        <v>353</v>
      </c>
      <c r="B194" s="49" t="s">
        <v>355</v>
      </c>
      <c r="C194" s="49"/>
      <c r="D194" s="285">
        <v>100</v>
      </c>
      <c r="E194" s="259">
        <v>100</v>
      </c>
      <c r="F194" s="52"/>
      <c r="G194" s="52"/>
      <c r="H194" s="88"/>
    </row>
    <row r="195" spans="1:8" ht="12.75" thickBot="1">
      <c r="A195" s="249" t="s">
        <v>189</v>
      </c>
      <c r="B195" s="250" t="s">
        <v>346</v>
      </c>
      <c r="C195" s="251">
        <f>C202+C200</f>
        <v>0</v>
      </c>
      <c r="D195" s="279">
        <f>D202+D200+D203</f>
        <v>84.8</v>
      </c>
      <c r="E195" s="279">
        <f>E202+E200+E203</f>
        <v>84.8</v>
      </c>
      <c r="F195" s="251">
        <f>F202+F200+F196+F204+F201</f>
        <v>714.5</v>
      </c>
      <c r="G195" s="251"/>
      <c r="H195" s="182">
        <f t="shared" si="5"/>
        <v>0</v>
      </c>
    </row>
    <row r="196" spans="1:8" ht="19.5" customHeight="1" thickBot="1">
      <c r="A196" s="104" t="s">
        <v>190</v>
      </c>
      <c r="B196" s="193" t="s">
        <v>257</v>
      </c>
      <c r="C196" s="23"/>
      <c r="D196" s="280"/>
      <c r="E196" s="280"/>
      <c r="F196" s="63"/>
      <c r="G196" s="23"/>
      <c r="H196" s="24"/>
    </row>
    <row r="197" spans="1:8" s="9" customFormat="1" ht="12.75" thickBot="1">
      <c r="A197" s="185" t="s">
        <v>4</v>
      </c>
      <c r="B197" s="178"/>
      <c r="C197" s="191" t="s">
        <v>238</v>
      </c>
      <c r="D197" s="178" t="s">
        <v>240</v>
      </c>
      <c r="E197" s="186" t="s">
        <v>5</v>
      </c>
      <c r="F197" s="175" t="s">
        <v>5</v>
      </c>
      <c r="G197" s="429" t="s">
        <v>194</v>
      </c>
      <c r="H197" s="428"/>
    </row>
    <row r="198" spans="1:8" s="9" customFormat="1" ht="12">
      <c r="A198" s="183" t="s">
        <v>6</v>
      </c>
      <c r="B198" s="176" t="s">
        <v>7</v>
      </c>
      <c r="C198" s="183" t="s">
        <v>239</v>
      </c>
      <c r="D198" s="176" t="s">
        <v>239</v>
      </c>
      <c r="E198" s="189" t="s">
        <v>351</v>
      </c>
      <c r="F198" s="189" t="s">
        <v>351</v>
      </c>
      <c r="G198" s="175"/>
      <c r="H198" s="178"/>
    </row>
    <row r="199" spans="1:8" ht="12.75" thickBot="1">
      <c r="A199" s="184" t="s">
        <v>9</v>
      </c>
      <c r="B199" s="179"/>
      <c r="C199" s="184" t="s">
        <v>8</v>
      </c>
      <c r="D199" s="177" t="s">
        <v>8</v>
      </c>
      <c r="E199" s="188" t="s">
        <v>284</v>
      </c>
      <c r="F199" s="184" t="s">
        <v>259</v>
      </c>
      <c r="G199" s="177" t="s">
        <v>10</v>
      </c>
      <c r="H199" s="190" t="s">
        <v>11</v>
      </c>
    </row>
    <row r="200" spans="1:8" ht="24">
      <c r="A200" s="92" t="s">
        <v>190</v>
      </c>
      <c r="B200" s="174" t="s">
        <v>255</v>
      </c>
      <c r="C200" s="174"/>
      <c r="D200" s="174"/>
      <c r="E200" s="55"/>
      <c r="F200" s="55">
        <v>181.8</v>
      </c>
      <c r="G200" s="32"/>
      <c r="H200" s="33">
        <f t="shared" si="5"/>
        <v>0</v>
      </c>
    </row>
    <row r="201" spans="1:8" ht="12">
      <c r="A201" s="48" t="s">
        <v>190</v>
      </c>
      <c r="B201" s="132" t="s">
        <v>250</v>
      </c>
      <c r="C201" s="132"/>
      <c r="D201" s="132"/>
      <c r="E201" s="55"/>
      <c r="F201" s="55">
        <v>532.7</v>
      </c>
      <c r="G201" s="17"/>
      <c r="H201" s="33"/>
    </row>
    <row r="202" spans="1:8" ht="12">
      <c r="A202" s="13" t="s">
        <v>190</v>
      </c>
      <c r="B202" s="132" t="s">
        <v>276</v>
      </c>
      <c r="C202" s="132"/>
      <c r="D202" s="132"/>
      <c r="E202" s="55"/>
      <c r="F202" s="55"/>
      <c r="G202" s="52" t="e">
        <f>E202*100/D202</f>
        <v>#DIV/0!</v>
      </c>
      <c r="H202" s="33">
        <f t="shared" si="5"/>
        <v>0</v>
      </c>
    </row>
    <row r="203" spans="1:8" ht="25.5">
      <c r="A203" s="13" t="s">
        <v>190</v>
      </c>
      <c r="B203" s="241" t="s">
        <v>347</v>
      </c>
      <c r="C203" s="132"/>
      <c r="D203" s="295">
        <v>84.8</v>
      </c>
      <c r="E203" s="136">
        <v>84.8</v>
      </c>
      <c r="F203" s="55"/>
      <c r="G203" s="52"/>
      <c r="H203" s="33"/>
    </row>
    <row r="204" spans="1:8" ht="12">
      <c r="A204" s="13" t="s">
        <v>270</v>
      </c>
      <c r="B204" s="132" t="s">
        <v>271</v>
      </c>
      <c r="C204" s="132"/>
      <c r="D204" s="295"/>
      <c r="E204" s="136"/>
      <c r="F204" s="55"/>
      <c r="G204" s="52"/>
      <c r="H204" s="33"/>
    </row>
    <row r="205" spans="1:8" ht="12">
      <c r="A205" s="15" t="s">
        <v>320</v>
      </c>
      <c r="B205" s="74" t="s">
        <v>256</v>
      </c>
      <c r="C205" s="45"/>
      <c r="D205" s="257">
        <v>4506.414</v>
      </c>
      <c r="E205" s="281">
        <v>4796.414</v>
      </c>
      <c r="F205" s="216">
        <v>409.8</v>
      </c>
      <c r="G205" s="17"/>
      <c r="H205" s="33">
        <f t="shared" si="5"/>
        <v>290</v>
      </c>
    </row>
    <row r="206" spans="1:8" ht="12">
      <c r="A206" s="145" t="s">
        <v>228</v>
      </c>
      <c r="B206" s="21" t="s">
        <v>131</v>
      </c>
      <c r="C206" s="21"/>
      <c r="D206" s="266"/>
      <c r="E206" s="282">
        <f>E207</f>
        <v>4.836</v>
      </c>
      <c r="F206" s="17">
        <f>F207</f>
        <v>2.3</v>
      </c>
      <c r="G206" s="17"/>
      <c r="H206" s="33"/>
    </row>
    <row r="207" spans="1:8" ht="12">
      <c r="A207" s="27" t="s">
        <v>229</v>
      </c>
      <c r="B207" s="27" t="s">
        <v>211</v>
      </c>
      <c r="C207" s="27"/>
      <c r="D207" s="261"/>
      <c r="E207" s="259">
        <v>4.836</v>
      </c>
      <c r="F207" s="52">
        <v>2.3</v>
      </c>
      <c r="G207" s="17"/>
      <c r="H207" s="33"/>
    </row>
    <row r="208" spans="1:8" ht="12">
      <c r="A208" s="145" t="s">
        <v>230</v>
      </c>
      <c r="B208" s="21" t="s">
        <v>132</v>
      </c>
      <c r="C208" s="21"/>
      <c r="D208" s="266"/>
      <c r="E208" s="282">
        <f>E209</f>
        <v>-812.31648</v>
      </c>
      <c r="F208" s="17">
        <f>F209</f>
        <v>-0.3795</v>
      </c>
      <c r="G208" s="17"/>
      <c r="H208" s="33">
        <f t="shared" si="5"/>
        <v>-812.31648</v>
      </c>
    </row>
    <row r="209" spans="1:8" ht="12.75" thickBot="1">
      <c r="A209" s="48" t="s">
        <v>231</v>
      </c>
      <c r="B209" s="48" t="s">
        <v>133</v>
      </c>
      <c r="C209" s="48"/>
      <c r="D209" s="259"/>
      <c r="E209" s="259">
        <v>-812.31648</v>
      </c>
      <c r="F209" s="52">
        <v>-0.3795</v>
      </c>
      <c r="G209" s="17"/>
      <c r="H209" s="33">
        <f t="shared" si="5"/>
        <v>-812.31648</v>
      </c>
    </row>
    <row r="210" spans="1:8" ht="12.75" thickBot="1">
      <c r="A210" s="72"/>
      <c r="B210" s="137" t="s">
        <v>191</v>
      </c>
      <c r="C210" s="19">
        <f>C115+C8+C205</f>
        <v>448007.74799999996</v>
      </c>
      <c r="D210" s="252">
        <f>D115+D8+D205</f>
        <v>628746.7987</v>
      </c>
      <c r="E210" s="252">
        <f>E115+E8+E205+E208+E206</f>
        <v>569532.52273</v>
      </c>
      <c r="F210" s="170">
        <f>F115+F8+F205</f>
        <v>435220.34622</v>
      </c>
      <c r="G210" s="73">
        <f>E210*100/D210</f>
        <v>90.5821745585931</v>
      </c>
      <c r="H210" s="20">
        <f t="shared" si="5"/>
        <v>-59214.275970000075</v>
      </c>
    </row>
    <row r="211" spans="1:7" ht="12">
      <c r="A211" s="1"/>
      <c r="B211" s="146"/>
      <c r="C211" s="146"/>
      <c r="D211" s="146"/>
      <c r="E211" s="147"/>
      <c r="F211" s="147"/>
      <c r="G211" s="148"/>
    </row>
    <row r="212" spans="1:6" ht="12">
      <c r="A212" s="149" t="s">
        <v>192</v>
      </c>
      <c r="B212" s="5"/>
      <c r="C212" s="5"/>
      <c r="D212" s="5"/>
      <c r="E212" s="9"/>
      <c r="F212" s="9"/>
    </row>
    <row r="213" spans="1:7" ht="12">
      <c r="A213" s="149" t="s">
        <v>193</v>
      </c>
      <c r="B213" s="5"/>
      <c r="C213" s="5"/>
      <c r="D213" s="5"/>
      <c r="E213" s="9"/>
      <c r="F213" s="9"/>
      <c r="G213" s="1" t="s">
        <v>343</v>
      </c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  <row r="222" ht="12">
      <c r="A222" s="1"/>
    </row>
    <row r="223" ht="12">
      <c r="A223" s="1"/>
    </row>
  </sheetData>
  <sheetProtection/>
  <mergeCells count="5">
    <mergeCell ref="G5:H5"/>
    <mergeCell ref="G44:H44"/>
    <mergeCell ref="G96:H96"/>
    <mergeCell ref="G152:H152"/>
    <mergeCell ref="G197:H1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41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21.625" style="34" customWidth="1"/>
    <col min="2" max="2" width="69.625" style="1" customWidth="1"/>
    <col min="3" max="4" width="14.25390625" style="1" customWidth="1"/>
    <col min="5" max="5" width="14.25390625" style="369" customWidth="1"/>
    <col min="6" max="6" width="13.25390625" style="369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401</v>
      </c>
      <c r="C1" s="2"/>
      <c r="D1" s="2"/>
      <c r="E1" s="358"/>
      <c r="F1" s="358"/>
    </row>
    <row r="2" spans="1:6" ht="12">
      <c r="A2" s="1"/>
      <c r="B2" s="2" t="s">
        <v>1</v>
      </c>
      <c r="C2" s="2"/>
      <c r="D2" s="2"/>
      <c r="E2" s="329"/>
      <c r="F2" s="329"/>
    </row>
    <row r="3" spans="1:8" ht="12">
      <c r="A3" s="1"/>
      <c r="B3" s="2" t="s">
        <v>2</v>
      </c>
      <c r="C3" s="2"/>
      <c r="D3" s="2"/>
      <c r="E3" s="329"/>
      <c r="F3" s="329"/>
      <c r="H3" s="1"/>
    </row>
    <row r="4" spans="1:8" ht="12" customHeight="1" thickBot="1">
      <c r="A4" s="1"/>
      <c r="B4" s="2" t="s">
        <v>469</v>
      </c>
      <c r="C4" s="2"/>
      <c r="D4" s="2"/>
      <c r="E4" s="358"/>
      <c r="F4" s="358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75" t="s">
        <v>455</v>
      </c>
      <c r="E5" s="330" t="s">
        <v>5</v>
      </c>
      <c r="F5" s="330" t="s">
        <v>5</v>
      </c>
      <c r="G5" s="427" t="s">
        <v>194</v>
      </c>
      <c r="H5" s="428"/>
    </row>
    <row r="6" spans="1:8" s="9" customFormat="1" ht="12">
      <c r="A6" s="176" t="s">
        <v>6</v>
      </c>
      <c r="B6" s="176" t="s">
        <v>7</v>
      </c>
      <c r="C6" s="176" t="s">
        <v>239</v>
      </c>
      <c r="D6" s="176" t="s">
        <v>239</v>
      </c>
      <c r="E6" s="359" t="s">
        <v>470</v>
      </c>
      <c r="F6" s="359" t="s">
        <v>470</v>
      </c>
      <c r="G6" s="175"/>
      <c r="H6" s="178"/>
    </row>
    <row r="7" spans="1:8" ht="12.75" thickBot="1">
      <c r="A7" s="176" t="s">
        <v>9</v>
      </c>
      <c r="B7" s="324"/>
      <c r="C7" s="176" t="s">
        <v>8</v>
      </c>
      <c r="D7" s="176" t="s">
        <v>8</v>
      </c>
      <c r="E7" s="331">
        <v>2016</v>
      </c>
      <c r="F7" s="331">
        <v>2015</v>
      </c>
      <c r="G7" s="176" t="s">
        <v>10</v>
      </c>
      <c r="H7" s="316" t="s">
        <v>11</v>
      </c>
    </row>
    <row r="8" spans="1:8" s="5" customFormat="1" ht="12.75" thickBot="1">
      <c r="A8" s="72" t="s">
        <v>12</v>
      </c>
      <c r="B8" s="326" t="s">
        <v>264</v>
      </c>
      <c r="C8" s="245">
        <f>C9+C21+C35+C42+C60+C71+C102+C43+C70+C32+C69+C15+C68</f>
        <v>91761.10823000001</v>
      </c>
      <c r="D8" s="245">
        <f>D9+D21+D35+D42+D60+D71+D102+D43+D70+D32+D69+D15+D68</f>
        <v>112767.91144999999</v>
      </c>
      <c r="E8" s="332">
        <f>E9+E21+E35+E42+E60+E71+E102+E43+E70+E32+E69+E15+E68</f>
        <v>82687.80810000001</v>
      </c>
      <c r="F8" s="332">
        <f>F9+F21+F35+F42+F60+F71+F102+F43+F70+F32+F69+F15+F68</f>
        <v>74366.16724000001</v>
      </c>
      <c r="G8" s="73">
        <f>E8/D8*100</f>
        <v>73.32565358068447</v>
      </c>
      <c r="H8" s="20">
        <f>E8-C8</f>
        <v>-9073.300130000003</v>
      </c>
    </row>
    <row r="9" spans="1:8" s="25" customFormat="1" ht="12.75" thickBot="1">
      <c r="A9" s="325" t="s">
        <v>13</v>
      </c>
      <c r="B9" s="308" t="s">
        <v>265</v>
      </c>
      <c r="C9" s="333">
        <f>C10</f>
        <v>50319</v>
      </c>
      <c r="D9" s="333">
        <f>D10</f>
        <v>51992.03268999999</v>
      </c>
      <c r="E9" s="333">
        <f>E10</f>
        <v>41363.39144000001</v>
      </c>
      <c r="F9" s="360">
        <f>F10</f>
        <v>34875.427480000006</v>
      </c>
      <c r="G9" s="73">
        <f aca="true" t="shared" si="0" ref="G9:G24">E9/D9*100</f>
        <v>79.55717308962942</v>
      </c>
      <c r="H9" s="20">
        <f aca="true" t="shared" si="1" ref="H9:H73">E9-C9</f>
        <v>-8955.608559999993</v>
      </c>
    </row>
    <row r="10" spans="1:8" ht="12.75" thickBot="1">
      <c r="A10" s="34" t="s">
        <v>14</v>
      </c>
      <c r="B10" s="34" t="s">
        <v>15</v>
      </c>
      <c r="C10" s="334">
        <f>C11+C12+C13+C14</f>
        <v>50319</v>
      </c>
      <c r="D10" s="334">
        <f>D11+D12+D13+D14</f>
        <v>51992.03268999999</v>
      </c>
      <c r="E10" s="334">
        <f>E11+E12+E13+E14</f>
        <v>41363.39144000001</v>
      </c>
      <c r="F10" s="336">
        <f>F11+F12+F13+F14</f>
        <v>34875.427480000006</v>
      </c>
      <c r="G10" s="73">
        <f t="shared" si="0"/>
        <v>79.55717308962942</v>
      </c>
      <c r="H10" s="20">
        <f t="shared" si="1"/>
        <v>-8955.608559999993</v>
      </c>
    </row>
    <row r="11" spans="1:8" ht="24.75" thickBot="1">
      <c r="A11" s="154" t="s">
        <v>285</v>
      </c>
      <c r="B11" s="157" t="s">
        <v>299</v>
      </c>
      <c r="C11" s="335">
        <v>49227.3</v>
      </c>
      <c r="D11" s="335">
        <v>51299.88269</v>
      </c>
      <c r="E11" s="335">
        <v>41041.00123</v>
      </c>
      <c r="F11" s="411">
        <v>34392.54741</v>
      </c>
      <c r="G11" s="73">
        <f t="shared" si="0"/>
        <v>80.00213465985219</v>
      </c>
      <c r="H11" s="20">
        <f t="shared" si="1"/>
        <v>-8186.298770000001</v>
      </c>
    </row>
    <row r="12" spans="1:8" ht="60.75" thickBot="1">
      <c r="A12" s="154" t="s">
        <v>286</v>
      </c>
      <c r="B12" s="158" t="s">
        <v>300</v>
      </c>
      <c r="C12" s="336">
        <v>736.2</v>
      </c>
      <c r="D12" s="336">
        <v>331.2</v>
      </c>
      <c r="E12" s="336">
        <v>93.87559</v>
      </c>
      <c r="F12" s="412">
        <v>83.41361</v>
      </c>
      <c r="G12" s="73">
        <f t="shared" si="0"/>
        <v>28.344079106280194</v>
      </c>
      <c r="H12" s="20">
        <f t="shared" si="1"/>
        <v>-642.3244100000001</v>
      </c>
    </row>
    <row r="13" spans="1:8" ht="22.5" customHeight="1" thickBot="1">
      <c r="A13" s="154" t="s">
        <v>287</v>
      </c>
      <c r="B13" s="159" t="s">
        <v>301</v>
      </c>
      <c r="C13" s="337">
        <v>355.5</v>
      </c>
      <c r="D13" s="337">
        <v>360.95</v>
      </c>
      <c r="E13" s="337">
        <v>228.51462</v>
      </c>
      <c r="F13" s="413">
        <v>399.46646</v>
      </c>
      <c r="G13" s="73">
        <f t="shared" si="0"/>
        <v>63.30921734312231</v>
      </c>
      <c r="H13" s="20">
        <f t="shared" si="1"/>
        <v>-126.98537999999999</v>
      </c>
    </row>
    <row r="14" spans="1:8" ht="50.25" customHeight="1" thickBot="1">
      <c r="A14" s="298" t="s">
        <v>288</v>
      </c>
      <c r="B14" s="299" t="s">
        <v>298</v>
      </c>
      <c r="C14" s="338"/>
      <c r="D14" s="338"/>
      <c r="E14" s="338"/>
      <c r="F14" s="337"/>
      <c r="G14" s="73"/>
      <c r="H14" s="20">
        <f t="shared" si="1"/>
        <v>0</v>
      </c>
    </row>
    <row r="15" spans="1:8" ht="29.25" customHeight="1" thickBot="1">
      <c r="A15" s="302" t="s">
        <v>359</v>
      </c>
      <c r="B15" s="303" t="s">
        <v>358</v>
      </c>
      <c r="C15" s="343">
        <f>C16</f>
        <v>9285.687249999999</v>
      </c>
      <c r="D15" s="343">
        <f>D16</f>
        <v>9253.229539999998</v>
      </c>
      <c r="E15" s="343">
        <f>E16</f>
        <v>8218.29931</v>
      </c>
      <c r="F15" s="361">
        <f>F16</f>
        <v>7002.986240000001</v>
      </c>
      <c r="G15" s="73">
        <f t="shared" si="0"/>
        <v>88.81547004182501</v>
      </c>
      <c r="H15" s="20">
        <f t="shared" si="1"/>
        <v>-1067.3879399999987</v>
      </c>
    </row>
    <row r="16" spans="1:8" ht="12.75" customHeight="1" thickBot="1">
      <c r="A16" s="300" t="s">
        <v>360</v>
      </c>
      <c r="B16" s="232" t="s">
        <v>361</v>
      </c>
      <c r="C16" s="339">
        <f>C17+C18+C19+C20</f>
        <v>9285.687249999999</v>
      </c>
      <c r="D16" s="339">
        <f>D17+D18+D19+D20</f>
        <v>9253.229539999998</v>
      </c>
      <c r="E16" s="339">
        <f>E17+E18+E19+E20</f>
        <v>8218.29931</v>
      </c>
      <c r="F16" s="342">
        <f>F17+F18+F19+F20</f>
        <v>7002.986240000001</v>
      </c>
      <c r="G16" s="73">
        <f t="shared" si="0"/>
        <v>88.81547004182501</v>
      </c>
      <c r="H16" s="20">
        <f t="shared" si="1"/>
        <v>-1067.3879399999987</v>
      </c>
    </row>
    <row r="17" spans="1:8" ht="12.75" customHeight="1" thickBot="1">
      <c r="A17" s="300" t="s">
        <v>362</v>
      </c>
      <c r="B17" s="301" t="s">
        <v>366</v>
      </c>
      <c r="C17" s="335">
        <v>3284.27524</v>
      </c>
      <c r="D17" s="335">
        <v>3283.28716</v>
      </c>
      <c r="E17" s="335">
        <v>2786.98164</v>
      </c>
      <c r="F17" s="411">
        <v>2393.44484</v>
      </c>
      <c r="G17" s="73">
        <f t="shared" si="0"/>
        <v>84.8838832604578</v>
      </c>
      <c r="H17" s="20">
        <f>E17-C17</f>
        <v>-497.29359999999997</v>
      </c>
    </row>
    <row r="18" spans="1:8" ht="12" customHeight="1" thickBot="1">
      <c r="A18" s="300" t="s">
        <v>363</v>
      </c>
      <c r="B18" s="301" t="s">
        <v>367</v>
      </c>
      <c r="C18" s="335">
        <v>50.61146</v>
      </c>
      <c r="D18" s="335">
        <v>49.87807</v>
      </c>
      <c r="E18" s="335">
        <v>43.88651</v>
      </c>
      <c r="F18" s="411">
        <v>65.42622</v>
      </c>
      <c r="G18" s="73">
        <f t="shared" si="0"/>
        <v>87.98758652850842</v>
      </c>
      <c r="H18" s="20">
        <f t="shared" si="1"/>
        <v>-6.72495</v>
      </c>
    </row>
    <row r="19" spans="1:8" ht="10.5" customHeight="1" thickBot="1">
      <c r="A19" s="300" t="s">
        <v>364</v>
      </c>
      <c r="B19" s="301" t="s">
        <v>368</v>
      </c>
      <c r="C19" s="335">
        <v>7135.26701</v>
      </c>
      <c r="D19" s="335">
        <v>7166.1311</v>
      </c>
      <c r="E19" s="335">
        <v>5785.74271</v>
      </c>
      <c r="F19" s="411">
        <v>4776.1459</v>
      </c>
      <c r="G19" s="73">
        <f t="shared" si="0"/>
        <v>80.73732714714082</v>
      </c>
      <c r="H19" s="20">
        <f t="shared" si="1"/>
        <v>-1349.5242999999991</v>
      </c>
    </row>
    <row r="20" spans="1:8" ht="12" customHeight="1" thickBot="1">
      <c r="A20" s="300" t="s">
        <v>365</v>
      </c>
      <c r="B20" s="301" t="s">
        <v>369</v>
      </c>
      <c r="C20" s="335">
        <v>-1184.46646</v>
      </c>
      <c r="D20" s="335">
        <v>-1246.06679</v>
      </c>
      <c r="E20" s="335">
        <v>-398.31155</v>
      </c>
      <c r="F20" s="411">
        <v>-232.03072</v>
      </c>
      <c r="G20" s="73">
        <f t="shared" si="0"/>
        <v>31.96550563714165</v>
      </c>
      <c r="H20" s="20">
        <f t="shared" si="1"/>
        <v>786.1549100000001</v>
      </c>
    </row>
    <row r="21" spans="1:8" s="47" customFormat="1" ht="12.75" thickBot="1">
      <c r="A21" s="45" t="s">
        <v>16</v>
      </c>
      <c r="B21" s="45" t="s">
        <v>17</v>
      </c>
      <c r="C21" s="340">
        <f>C22+C27+C29+C31+C30+C28</f>
        <v>8232.5</v>
      </c>
      <c r="D21" s="340">
        <f>D22+D27+D29+D31+D30+D28</f>
        <v>12214.098009999998</v>
      </c>
      <c r="E21" s="340">
        <f>E22+E27+E29+E31+E30+E28</f>
        <v>8781.83006</v>
      </c>
      <c r="F21" s="340">
        <f>F22+F27+F29+F31+F30+F28</f>
        <v>9116.1664</v>
      </c>
      <c r="G21" s="73">
        <f t="shared" si="0"/>
        <v>71.89912880026088</v>
      </c>
      <c r="H21" s="20">
        <f t="shared" si="1"/>
        <v>549.3300600000002</v>
      </c>
    </row>
    <row r="22" spans="1:8" s="47" customFormat="1" ht="15.75" customHeight="1" thickBot="1">
      <c r="A22" s="48" t="s">
        <v>198</v>
      </c>
      <c r="B22" s="49" t="s">
        <v>195</v>
      </c>
      <c r="C22" s="341">
        <f>C23+C24</f>
        <v>2800.7000000000003</v>
      </c>
      <c r="D22" s="341">
        <f>D23+D24</f>
        <v>4482.114</v>
      </c>
      <c r="E22" s="341">
        <f>E23+E24</f>
        <v>3749.36805</v>
      </c>
      <c r="F22" s="351">
        <f>F23+F24</f>
        <v>4046.92</v>
      </c>
      <c r="G22" s="73">
        <f t="shared" si="0"/>
        <v>83.65177793335913</v>
      </c>
      <c r="H22" s="20">
        <f t="shared" si="1"/>
        <v>948.6680499999998</v>
      </c>
    </row>
    <row r="23" spans="1:8" s="47" customFormat="1" ht="13.5" customHeight="1" thickBot="1">
      <c r="A23" s="48" t="s">
        <v>373</v>
      </c>
      <c r="B23" s="49" t="s">
        <v>196</v>
      </c>
      <c r="C23" s="341">
        <v>614.4</v>
      </c>
      <c r="D23" s="341">
        <v>1692.685</v>
      </c>
      <c r="E23" s="341">
        <v>1443.42973</v>
      </c>
      <c r="F23" s="414">
        <v>1040.64551</v>
      </c>
      <c r="G23" s="73">
        <f t="shared" si="0"/>
        <v>85.27456260320143</v>
      </c>
      <c r="H23" s="20">
        <f t="shared" si="1"/>
        <v>829.0297300000001</v>
      </c>
    </row>
    <row r="24" spans="1:8" s="47" customFormat="1" ht="24.75" thickBot="1">
      <c r="A24" s="48" t="s">
        <v>374</v>
      </c>
      <c r="B24" s="49" t="s">
        <v>197</v>
      </c>
      <c r="C24" s="341">
        <v>2186.3</v>
      </c>
      <c r="D24" s="341">
        <v>2789.429</v>
      </c>
      <c r="E24" s="341">
        <v>2305.93832</v>
      </c>
      <c r="F24" s="414">
        <v>3006.27449</v>
      </c>
      <c r="G24" s="73">
        <f t="shared" si="0"/>
        <v>82.66703759084744</v>
      </c>
      <c r="H24" s="20">
        <f t="shared" si="1"/>
        <v>119.63832000000002</v>
      </c>
    </row>
    <row r="25" spans="1:8" s="47" customFormat="1" ht="36.75" thickBot="1">
      <c r="A25" s="48" t="s">
        <v>375</v>
      </c>
      <c r="B25" s="49" t="s">
        <v>376</v>
      </c>
      <c r="C25" s="341"/>
      <c r="D25" s="341"/>
      <c r="E25" s="341">
        <v>0.1285</v>
      </c>
      <c r="F25" s="394"/>
      <c r="G25" s="73"/>
      <c r="H25" s="20">
        <f t="shared" si="1"/>
        <v>0.1285</v>
      </c>
    </row>
    <row r="26" spans="1:8" ht="12.75" thickBot="1">
      <c r="A26" s="27" t="s">
        <v>18</v>
      </c>
      <c r="B26" s="27" t="s">
        <v>19</v>
      </c>
      <c r="C26" s="337"/>
      <c r="D26" s="337"/>
      <c r="E26" s="337"/>
      <c r="F26" s="337"/>
      <c r="G26" s="73"/>
      <c r="H26" s="20">
        <f>E26-C26</f>
        <v>0</v>
      </c>
    </row>
    <row r="27" spans="1:8" ht="12" customHeight="1" thickBot="1">
      <c r="A27" s="13"/>
      <c r="B27" s="13" t="s">
        <v>20</v>
      </c>
      <c r="C27" s="342">
        <v>3479.9</v>
      </c>
      <c r="D27" s="342">
        <v>3752.571</v>
      </c>
      <c r="E27" s="342">
        <v>2246.75002</v>
      </c>
      <c r="F27" s="415">
        <v>3233.72389</v>
      </c>
      <c r="G27" s="73">
        <f aca="true" t="shared" si="2" ref="G27:G73">E27/C27*100</f>
        <v>64.56363746084656</v>
      </c>
      <c r="H27" s="20">
        <f t="shared" si="1"/>
        <v>-1233.1499800000001</v>
      </c>
    </row>
    <row r="28" spans="1:8" ht="24.75" thickBot="1">
      <c r="A28" s="48" t="s">
        <v>377</v>
      </c>
      <c r="B28" s="54" t="s">
        <v>378</v>
      </c>
      <c r="C28" s="342"/>
      <c r="D28" s="342"/>
      <c r="E28" s="342">
        <v>3.75593</v>
      </c>
      <c r="F28" s="415">
        <v>-6.29776</v>
      </c>
      <c r="G28" s="73"/>
      <c r="H28" s="20">
        <f t="shared" si="1"/>
        <v>3.75593</v>
      </c>
    </row>
    <row r="29" spans="1:8" ht="12" customHeight="1" thickBot="1">
      <c r="A29" s="13" t="s">
        <v>21</v>
      </c>
      <c r="B29" s="13" t="s">
        <v>22</v>
      </c>
      <c r="C29" s="344">
        <v>1622.6</v>
      </c>
      <c r="D29" s="344">
        <v>3397.11301</v>
      </c>
      <c r="E29" s="344">
        <v>2457.66654</v>
      </c>
      <c r="F29" s="416">
        <v>1596.90353</v>
      </c>
      <c r="G29" s="73">
        <f t="shared" si="2"/>
        <v>151.46471958584988</v>
      </c>
      <c r="H29" s="20">
        <f t="shared" si="1"/>
        <v>835.0665400000003</v>
      </c>
    </row>
    <row r="30" spans="1:8" ht="12.75" thickBot="1">
      <c r="A30" s="13" t="s">
        <v>379</v>
      </c>
      <c r="B30" s="13" t="s">
        <v>380</v>
      </c>
      <c r="C30" s="344"/>
      <c r="D30" s="344"/>
      <c r="E30" s="344">
        <v>-0.30134</v>
      </c>
      <c r="F30" s="416">
        <v>-0.07701</v>
      </c>
      <c r="G30" s="73"/>
      <c r="H30" s="20">
        <f t="shared" si="1"/>
        <v>-0.30134</v>
      </c>
    </row>
    <row r="31" spans="1:8" ht="12.75" thickBot="1">
      <c r="A31" s="34" t="s">
        <v>302</v>
      </c>
      <c r="B31" s="34" t="s">
        <v>303</v>
      </c>
      <c r="C31" s="337">
        <v>329.3</v>
      </c>
      <c r="D31" s="337">
        <v>582.3</v>
      </c>
      <c r="E31" s="337">
        <v>324.59086</v>
      </c>
      <c r="F31" s="413">
        <v>244.99375</v>
      </c>
      <c r="G31" s="73">
        <f t="shared" si="2"/>
        <v>98.56995444883086</v>
      </c>
      <c r="H31" s="20">
        <f t="shared" si="1"/>
        <v>-4.709139999999991</v>
      </c>
    </row>
    <row r="32" spans="1:8" ht="12.75" thickBot="1">
      <c r="A32" s="72" t="s">
        <v>23</v>
      </c>
      <c r="B32" s="305" t="s">
        <v>24</v>
      </c>
      <c r="C32" s="274">
        <f>C33+C34</f>
        <v>8755</v>
      </c>
      <c r="D32" s="274">
        <f>D33+D34</f>
        <v>8968</v>
      </c>
      <c r="E32" s="343">
        <f>E33+E34</f>
        <v>2931.51862</v>
      </c>
      <c r="F32" s="343">
        <f>F33+F34</f>
        <v>6605.12385</v>
      </c>
      <c r="G32" s="73">
        <f t="shared" si="2"/>
        <v>33.483936264991435</v>
      </c>
      <c r="H32" s="20">
        <f t="shared" si="1"/>
        <v>-5823.48138</v>
      </c>
    </row>
    <row r="33" spans="1:9" ht="12.75" thickBot="1">
      <c r="A33" s="34" t="s">
        <v>381</v>
      </c>
      <c r="B33" s="34" t="s">
        <v>26</v>
      </c>
      <c r="C33" s="260">
        <v>1029</v>
      </c>
      <c r="D33" s="260">
        <v>1037.5</v>
      </c>
      <c r="E33" s="334">
        <v>184.65282</v>
      </c>
      <c r="F33" s="417">
        <v>552.82236</v>
      </c>
      <c r="G33" s="73">
        <f t="shared" si="2"/>
        <v>17.944880466472302</v>
      </c>
      <c r="H33" s="20">
        <f t="shared" si="1"/>
        <v>-844.34718</v>
      </c>
      <c r="I33" s="47"/>
    </row>
    <row r="34" spans="1:8" ht="12.75" thickBot="1">
      <c r="A34" s="58" t="s">
        <v>29</v>
      </c>
      <c r="B34" s="58" t="s">
        <v>30</v>
      </c>
      <c r="C34" s="264">
        <v>7726</v>
      </c>
      <c r="D34" s="264">
        <v>7930.5</v>
      </c>
      <c r="E34" s="335">
        <v>2746.8658</v>
      </c>
      <c r="F34" s="411">
        <v>6052.30149</v>
      </c>
      <c r="G34" s="73">
        <f t="shared" si="2"/>
        <v>35.55353093450686</v>
      </c>
      <c r="H34" s="20">
        <f t="shared" si="1"/>
        <v>-4979.1342</v>
      </c>
    </row>
    <row r="35" spans="1:8" ht="12.75" thickBot="1">
      <c r="A35" s="26" t="s">
        <v>31</v>
      </c>
      <c r="B35" s="6" t="s">
        <v>32</v>
      </c>
      <c r="C35" s="253">
        <f>C37+C39+C40</f>
        <v>1267.8</v>
      </c>
      <c r="D35" s="253">
        <f>D37+D39+D40</f>
        <v>1679.567</v>
      </c>
      <c r="E35" s="345">
        <f>E37+E39+E40</f>
        <v>983.6328199999999</v>
      </c>
      <c r="F35" s="362">
        <f>F37+F39+F40</f>
        <v>1084.97025</v>
      </c>
      <c r="G35" s="73">
        <f t="shared" si="2"/>
        <v>77.5858037545354</v>
      </c>
      <c r="H35" s="20">
        <f>E35-C35</f>
        <v>-284.16718000000003</v>
      </c>
    </row>
    <row r="36" spans="1:8" ht="12.75" thickBot="1">
      <c r="A36" s="27" t="s">
        <v>33</v>
      </c>
      <c r="B36" s="27" t="s">
        <v>34</v>
      </c>
      <c r="C36" s="261"/>
      <c r="D36" s="261"/>
      <c r="E36" s="337"/>
      <c r="F36" s="337"/>
      <c r="G36" s="73"/>
      <c r="H36" s="20">
        <f t="shared" si="1"/>
        <v>0</v>
      </c>
    </row>
    <row r="37" spans="2:8" ht="12.75" thickBot="1">
      <c r="B37" s="34" t="s">
        <v>35</v>
      </c>
      <c r="C37" s="260">
        <f>C38</f>
        <v>1234.8</v>
      </c>
      <c r="D37" s="260">
        <f>D38</f>
        <v>1619.567</v>
      </c>
      <c r="E37" s="336">
        <f>E38</f>
        <v>953.35282</v>
      </c>
      <c r="F37" s="336">
        <f>F38</f>
        <v>1011.61927</v>
      </c>
      <c r="G37" s="73">
        <f t="shared" si="2"/>
        <v>77.20706349206348</v>
      </c>
      <c r="H37" s="20">
        <f t="shared" si="1"/>
        <v>-281.44718</v>
      </c>
    </row>
    <row r="38" spans="1:8" ht="12.75" thickBot="1">
      <c r="A38" s="27" t="s">
        <v>36</v>
      </c>
      <c r="B38" s="58" t="s">
        <v>37</v>
      </c>
      <c r="C38" s="264">
        <v>1234.8</v>
      </c>
      <c r="D38" s="264">
        <v>1619.567</v>
      </c>
      <c r="E38" s="338">
        <v>953.35282</v>
      </c>
      <c r="F38" s="418">
        <v>1011.61927</v>
      </c>
      <c r="G38" s="73">
        <f t="shared" si="2"/>
        <v>77.20706349206348</v>
      </c>
      <c r="H38" s="20">
        <f>E38-C38</f>
        <v>-281.44718</v>
      </c>
    </row>
    <row r="39" spans="1:8" ht="12.75" thickBot="1">
      <c r="A39" s="27" t="s">
        <v>38</v>
      </c>
      <c r="B39" s="27" t="s">
        <v>39</v>
      </c>
      <c r="C39" s="261">
        <v>33</v>
      </c>
      <c r="D39" s="261">
        <v>60</v>
      </c>
      <c r="E39" s="344">
        <v>30.28</v>
      </c>
      <c r="F39" s="416">
        <v>73.35098</v>
      </c>
      <c r="G39" s="73">
        <f t="shared" si="2"/>
        <v>91.75757575757576</v>
      </c>
      <c r="H39" s="20">
        <f t="shared" si="1"/>
        <v>-2.719999999999999</v>
      </c>
    </row>
    <row r="40" spans="1:8" ht="12.75" thickBot="1">
      <c r="A40" s="27"/>
      <c r="B40" s="27" t="s">
        <v>314</v>
      </c>
      <c r="C40" s="261"/>
      <c r="D40" s="261"/>
      <c r="E40" s="337"/>
      <c r="F40" s="393"/>
      <c r="G40" s="73"/>
      <c r="H40" s="20">
        <f t="shared" si="1"/>
        <v>0</v>
      </c>
    </row>
    <row r="41" spans="1:9" ht="12.75" thickBot="1">
      <c r="A41" s="26" t="s">
        <v>40</v>
      </c>
      <c r="B41" s="14" t="s">
        <v>41</v>
      </c>
      <c r="C41" s="287"/>
      <c r="D41" s="287"/>
      <c r="E41" s="363"/>
      <c r="F41" s="363"/>
      <c r="G41" s="73"/>
      <c r="H41" s="20">
        <f t="shared" si="1"/>
        <v>0</v>
      </c>
      <c r="I41" s="9"/>
    </row>
    <row r="42" spans="1:9" ht="12.75" thickBot="1">
      <c r="A42" s="15"/>
      <c r="B42" s="311" t="s">
        <v>42</v>
      </c>
      <c r="C42" s="397"/>
      <c r="D42" s="397"/>
      <c r="E42" s="364"/>
      <c r="F42" s="395"/>
      <c r="G42" s="73"/>
      <c r="H42" s="20">
        <f t="shared" si="1"/>
        <v>0</v>
      </c>
      <c r="I42" s="9"/>
    </row>
    <row r="43" spans="1:8" ht="24.75" thickBot="1">
      <c r="A43" s="72" t="s">
        <v>63</v>
      </c>
      <c r="B43" s="327" t="s">
        <v>203</v>
      </c>
      <c r="C43" s="313">
        <f>C46+C50+C53</f>
        <v>10574.43298</v>
      </c>
      <c r="D43" s="313">
        <f>D46+D50+D53+D59</f>
        <v>12474.28163</v>
      </c>
      <c r="E43" s="346">
        <f>E46+E50+E53+E58+E59</f>
        <v>5268.92279</v>
      </c>
      <c r="F43" s="356">
        <f>F46+F50+F53</f>
        <v>5364.80563</v>
      </c>
      <c r="G43" s="73">
        <f t="shared" si="2"/>
        <v>49.82700065304116</v>
      </c>
      <c r="H43" s="20">
        <f t="shared" si="1"/>
        <v>-5305.51019</v>
      </c>
    </row>
    <row r="44" spans="2:8" ht="0.75" customHeight="1" thickBot="1">
      <c r="B44" s="74"/>
      <c r="C44" s="288"/>
      <c r="D44" s="288"/>
      <c r="E44" s="365">
        <f>E46+E53+E58+E48+E57</f>
        <v>6981.78919</v>
      </c>
      <c r="F44" s="365">
        <f>F46+F53+F58+F48+F57</f>
        <v>10247.785490000002</v>
      </c>
      <c r="G44" s="73" t="e">
        <f t="shared" si="2"/>
        <v>#DIV/0!</v>
      </c>
      <c r="H44" s="20">
        <f t="shared" si="1"/>
        <v>6981.78919</v>
      </c>
    </row>
    <row r="45" spans="1:8" ht="12.75" thickBot="1">
      <c r="A45" s="27" t="s">
        <v>64</v>
      </c>
      <c r="B45" s="27" t="s">
        <v>65</v>
      </c>
      <c r="C45" s="261"/>
      <c r="D45" s="261"/>
      <c r="E45" s="366"/>
      <c r="F45" s="366"/>
      <c r="G45" s="73"/>
      <c r="H45" s="20">
        <f t="shared" si="1"/>
        <v>0</v>
      </c>
    </row>
    <row r="46" spans="2:8" ht="12" customHeight="1" thickBot="1">
      <c r="B46" s="34" t="s">
        <v>66</v>
      </c>
      <c r="C46" s="260">
        <f>C48</f>
        <v>5808</v>
      </c>
      <c r="D46" s="260">
        <f>D48</f>
        <v>5808</v>
      </c>
      <c r="E46" s="336">
        <f>E48</f>
        <v>3314.039</v>
      </c>
      <c r="F46" s="336">
        <f>F48</f>
        <v>5027.99369</v>
      </c>
      <c r="G46" s="73">
        <f t="shared" si="2"/>
        <v>57.059900137741046</v>
      </c>
      <c r="H46" s="20">
        <f t="shared" si="1"/>
        <v>-2493.961</v>
      </c>
    </row>
    <row r="47" spans="1:8" ht="12.75" thickBot="1">
      <c r="A47" s="27" t="s">
        <v>267</v>
      </c>
      <c r="B47" s="27" t="s">
        <v>65</v>
      </c>
      <c r="C47" s="261"/>
      <c r="D47" s="261"/>
      <c r="E47" s="337"/>
      <c r="F47" s="337"/>
      <c r="G47" s="73"/>
      <c r="H47" s="20">
        <f>E47-C47</f>
        <v>0</v>
      </c>
    </row>
    <row r="48" spans="2:8" ht="12" customHeight="1" thickBot="1">
      <c r="B48" s="34" t="s">
        <v>67</v>
      </c>
      <c r="C48" s="260">
        <v>5808</v>
      </c>
      <c r="D48" s="260">
        <v>5808</v>
      </c>
      <c r="E48" s="336">
        <v>3314.039</v>
      </c>
      <c r="F48" s="412">
        <v>5027.99369</v>
      </c>
      <c r="G48" s="73">
        <f t="shared" si="2"/>
        <v>57.059900137741046</v>
      </c>
      <c r="H48" s="20">
        <f t="shared" si="1"/>
        <v>-2493.961</v>
      </c>
    </row>
    <row r="49" spans="1:8" ht="12.75" thickBot="1">
      <c r="A49" s="27" t="s">
        <v>437</v>
      </c>
      <c r="B49" s="27" t="s">
        <v>65</v>
      </c>
      <c r="C49" s="261"/>
      <c r="D49" s="261"/>
      <c r="E49" s="337"/>
      <c r="F49" s="413"/>
      <c r="G49" s="73"/>
      <c r="H49" s="20">
        <f>E49-C49</f>
        <v>0</v>
      </c>
    </row>
    <row r="50" spans="2:8" ht="11.25" customHeight="1" thickBot="1">
      <c r="B50" s="34" t="s">
        <v>67</v>
      </c>
      <c r="C50" s="260">
        <v>4582.43298</v>
      </c>
      <c r="D50" s="260">
        <v>6344.01163</v>
      </c>
      <c r="E50" s="336">
        <v>1667.55482</v>
      </c>
      <c r="F50" s="412">
        <v>165.43503</v>
      </c>
      <c r="G50" s="73">
        <f t="shared" si="2"/>
        <v>36.3901627645845</v>
      </c>
      <c r="H50" s="20">
        <f t="shared" si="1"/>
        <v>-2914.8781599999993</v>
      </c>
    </row>
    <row r="51" spans="1:9" ht="12.75" thickBot="1">
      <c r="A51" s="27" t="s">
        <v>68</v>
      </c>
      <c r="B51" s="27" t="s">
        <v>69</v>
      </c>
      <c r="C51" s="261"/>
      <c r="D51" s="261"/>
      <c r="E51" s="367"/>
      <c r="F51" s="367"/>
      <c r="G51" s="73"/>
      <c r="H51" s="20">
        <f t="shared" si="1"/>
        <v>0</v>
      </c>
      <c r="I51" s="47"/>
    </row>
    <row r="52" spans="1:9" ht="12.75" thickBot="1">
      <c r="A52" s="75"/>
      <c r="B52" s="34" t="s">
        <v>70</v>
      </c>
      <c r="C52" s="260"/>
      <c r="D52" s="260"/>
      <c r="E52" s="347"/>
      <c r="F52" s="347"/>
      <c r="G52" s="73"/>
      <c r="H52" s="20">
        <f t="shared" si="1"/>
        <v>0</v>
      </c>
      <c r="I52" s="77"/>
    </row>
    <row r="53" spans="1:9" s="47" customFormat="1" ht="12.75" thickBot="1">
      <c r="A53" s="75"/>
      <c r="B53" s="34" t="s">
        <v>71</v>
      </c>
      <c r="C53" s="267">
        <f>C55+C57</f>
        <v>184</v>
      </c>
      <c r="D53" s="267">
        <f>D55+D57</f>
        <v>292.835</v>
      </c>
      <c r="E53" s="347">
        <f>E55+E57</f>
        <v>240.48957</v>
      </c>
      <c r="F53" s="347">
        <f>F55+F57</f>
        <v>171.37691</v>
      </c>
      <c r="G53" s="73">
        <f t="shared" si="2"/>
        <v>130.70085326086956</v>
      </c>
      <c r="H53" s="20">
        <f t="shared" si="1"/>
        <v>56.489569999999986</v>
      </c>
      <c r="I53" s="77"/>
    </row>
    <row r="54" spans="1:8" s="77" customFormat="1" ht="12.75" thickBot="1">
      <c r="A54" s="27" t="s">
        <v>72</v>
      </c>
      <c r="B54" s="27" t="s">
        <v>73</v>
      </c>
      <c r="C54" s="261"/>
      <c r="D54" s="261"/>
      <c r="E54" s="352"/>
      <c r="F54" s="352"/>
      <c r="G54" s="73"/>
      <c r="H54" s="20">
        <f t="shared" si="1"/>
        <v>0</v>
      </c>
    </row>
    <row r="55" spans="1:8" s="77" customFormat="1" ht="12.75" customHeight="1" thickBot="1">
      <c r="A55" s="68"/>
      <c r="B55" s="13" t="s">
        <v>74</v>
      </c>
      <c r="C55" s="260">
        <v>184</v>
      </c>
      <c r="D55" s="260">
        <v>268.835</v>
      </c>
      <c r="E55" s="349">
        <v>146.48635</v>
      </c>
      <c r="F55" s="419">
        <v>150.95571</v>
      </c>
      <c r="G55" s="73">
        <f t="shared" si="2"/>
        <v>79.61214673913042</v>
      </c>
      <c r="H55" s="20">
        <f t="shared" si="1"/>
        <v>-37.51365000000001</v>
      </c>
    </row>
    <row r="56" spans="1:8" s="77" customFormat="1" ht="12.75" thickBot="1">
      <c r="A56" s="27" t="s">
        <v>75</v>
      </c>
      <c r="B56" s="27" t="s">
        <v>73</v>
      </c>
      <c r="C56" s="261"/>
      <c r="D56" s="261"/>
      <c r="E56" s="347"/>
      <c r="F56" s="420"/>
      <c r="G56" s="73"/>
      <c r="H56" s="20">
        <f t="shared" si="1"/>
        <v>0</v>
      </c>
    </row>
    <row r="57" spans="1:8" s="77" customFormat="1" ht="14.25" customHeight="1" thickBot="1">
      <c r="A57" s="68"/>
      <c r="B57" s="13" t="s">
        <v>76</v>
      </c>
      <c r="C57" s="263"/>
      <c r="D57" s="263">
        <v>24</v>
      </c>
      <c r="E57" s="347">
        <v>94.00322</v>
      </c>
      <c r="F57" s="420">
        <v>20.4212</v>
      </c>
      <c r="G57" s="73"/>
      <c r="H57" s="20">
        <f t="shared" si="1"/>
        <v>94.00322</v>
      </c>
    </row>
    <row r="58" spans="1:8" s="77" customFormat="1" ht="15" customHeight="1" thickBot="1">
      <c r="A58" s="27" t="s">
        <v>462</v>
      </c>
      <c r="B58" s="27" t="s">
        <v>78</v>
      </c>
      <c r="C58" s="260"/>
      <c r="D58" s="260"/>
      <c r="E58" s="352">
        <v>19.2184</v>
      </c>
      <c r="F58" s="352"/>
      <c r="G58" s="73"/>
      <c r="H58" s="20">
        <f>E58-C58</f>
        <v>19.2184</v>
      </c>
    </row>
    <row r="59" spans="1:8" s="77" customFormat="1" ht="15" customHeight="1" thickBot="1">
      <c r="A59" s="27" t="s">
        <v>463</v>
      </c>
      <c r="B59" s="27" t="s">
        <v>464</v>
      </c>
      <c r="C59" s="260"/>
      <c r="D59" s="260">
        <v>29.435</v>
      </c>
      <c r="E59" s="352">
        <v>27.621</v>
      </c>
      <c r="F59" s="352"/>
      <c r="G59" s="73"/>
      <c r="H59" s="20">
        <f>E59-C59</f>
        <v>27.621</v>
      </c>
    </row>
    <row r="60" spans="1:8" s="77" customFormat="1" ht="15" customHeight="1" thickBot="1">
      <c r="A60" s="72" t="s">
        <v>79</v>
      </c>
      <c r="B60" s="305" t="s">
        <v>80</v>
      </c>
      <c r="C60" s="313">
        <f>C62+C63+C64+C65+C67</f>
        <v>1610.688</v>
      </c>
      <c r="D60" s="313">
        <f>D62+D63+D64+D65+D67+D66</f>
        <v>1985.5</v>
      </c>
      <c r="E60" s="346">
        <f>E62+E63+E64+E65+E67+E66</f>
        <v>3122.94552</v>
      </c>
      <c r="F60" s="356">
        <f>F62+F63+F65+F64+F66+F67</f>
        <v>6435.13882</v>
      </c>
      <c r="G60" s="73">
        <f t="shared" si="2"/>
        <v>193.88891703421146</v>
      </c>
      <c r="H60" s="20">
        <f t="shared" si="1"/>
        <v>1512.25752</v>
      </c>
    </row>
    <row r="61" spans="1:8" s="77" customFormat="1" ht="14.25" customHeight="1" thickBot="1">
      <c r="A61" s="34" t="s">
        <v>384</v>
      </c>
      <c r="B61" s="34" t="s">
        <v>82</v>
      </c>
      <c r="C61" s="260"/>
      <c r="D61" s="260"/>
      <c r="E61" s="347"/>
      <c r="F61" s="347"/>
      <c r="G61" s="73"/>
      <c r="H61" s="20">
        <f t="shared" si="1"/>
        <v>0</v>
      </c>
    </row>
    <row r="62" spans="1:8" s="77" customFormat="1" ht="10.5" customHeight="1" thickBot="1">
      <c r="A62" s="75"/>
      <c r="B62" s="34" t="s">
        <v>83</v>
      </c>
      <c r="C62" s="260">
        <v>672.129</v>
      </c>
      <c r="D62" s="260">
        <v>-784.67531</v>
      </c>
      <c r="E62" s="347">
        <v>-777.9291</v>
      </c>
      <c r="F62" s="420">
        <v>3063.51171</v>
      </c>
      <c r="G62" s="73">
        <f t="shared" si="2"/>
        <v>-115.74104078234981</v>
      </c>
      <c r="H62" s="20">
        <f t="shared" si="1"/>
        <v>-1450.0581</v>
      </c>
    </row>
    <row r="63" spans="1:8" s="77" customFormat="1" ht="17.25" customHeight="1" thickBot="1">
      <c r="A63" s="27" t="s">
        <v>385</v>
      </c>
      <c r="B63" s="54" t="s">
        <v>387</v>
      </c>
      <c r="C63" s="259"/>
      <c r="D63" s="259">
        <v>5.4</v>
      </c>
      <c r="E63" s="341">
        <v>6.07565</v>
      </c>
      <c r="F63" s="414">
        <v>17.62044</v>
      </c>
      <c r="G63" s="73"/>
      <c r="H63" s="20">
        <f>E63-C63</f>
        <v>6.07565</v>
      </c>
    </row>
    <row r="64" spans="1:8" s="77" customFormat="1" ht="12" customHeight="1" thickBot="1">
      <c r="A64" s="27" t="s">
        <v>402</v>
      </c>
      <c r="B64" s="54" t="s">
        <v>403</v>
      </c>
      <c r="C64" s="259"/>
      <c r="D64" s="259"/>
      <c r="E64" s="341"/>
      <c r="F64" s="414"/>
      <c r="G64" s="73"/>
      <c r="H64" s="20">
        <f t="shared" si="1"/>
        <v>0</v>
      </c>
    </row>
    <row r="65" spans="1:8" s="77" customFormat="1" ht="14.25" customHeight="1" thickBot="1">
      <c r="A65" s="27" t="s">
        <v>386</v>
      </c>
      <c r="B65" s="48" t="s">
        <v>388</v>
      </c>
      <c r="C65" s="259">
        <v>76.338</v>
      </c>
      <c r="D65" s="259">
        <v>151.652</v>
      </c>
      <c r="E65" s="341">
        <v>178.83733</v>
      </c>
      <c r="F65" s="414">
        <v>109.46194</v>
      </c>
      <c r="G65" s="73">
        <f t="shared" si="2"/>
        <v>234.27038958316962</v>
      </c>
      <c r="H65" s="20">
        <f t="shared" si="1"/>
        <v>102.49933000000001</v>
      </c>
    </row>
    <row r="66" spans="1:8" s="77" customFormat="1" ht="12.75" customHeight="1" thickBot="1">
      <c r="A66" s="48" t="s">
        <v>394</v>
      </c>
      <c r="B66" s="48" t="s">
        <v>395</v>
      </c>
      <c r="C66" s="259"/>
      <c r="D66" s="259">
        <v>0.9</v>
      </c>
      <c r="E66" s="341"/>
      <c r="F66" s="414">
        <v>1E-05</v>
      </c>
      <c r="G66" s="73"/>
      <c r="H66" s="20">
        <f t="shared" si="1"/>
        <v>0</v>
      </c>
    </row>
    <row r="67" spans="1:8" s="77" customFormat="1" ht="27.75" customHeight="1" thickBot="1">
      <c r="A67" s="48" t="s">
        <v>406</v>
      </c>
      <c r="B67" s="317" t="s">
        <v>396</v>
      </c>
      <c r="C67" s="259">
        <v>862.221</v>
      </c>
      <c r="D67" s="259">
        <v>2612.22331</v>
      </c>
      <c r="E67" s="341">
        <v>3715.96164</v>
      </c>
      <c r="F67" s="414">
        <v>3244.54472</v>
      </c>
      <c r="G67" s="73">
        <f t="shared" si="2"/>
        <v>430.9755433931672</v>
      </c>
      <c r="H67" s="20">
        <f t="shared" si="1"/>
        <v>2853.74064</v>
      </c>
    </row>
    <row r="68" spans="1:8" s="77" customFormat="1" ht="15" customHeight="1" thickBot="1">
      <c r="A68" s="72" t="s">
        <v>404</v>
      </c>
      <c r="B68" s="314" t="s">
        <v>405</v>
      </c>
      <c r="C68" s="398"/>
      <c r="D68" s="398"/>
      <c r="E68" s="343">
        <v>227.33326</v>
      </c>
      <c r="F68" s="396"/>
      <c r="G68" s="73"/>
      <c r="H68" s="20">
        <f t="shared" si="1"/>
        <v>227.33326</v>
      </c>
    </row>
    <row r="69" spans="1:9" s="77" customFormat="1" ht="27.75" customHeight="1" thickBot="1">
      <c r="A69" s="72" t="s">
        <v>304</v>
      </c>
      <c r="B69" s="312" t="s">
        <v>210</v>
      </c>
      <c r="C69" s="399"/>
      <c r="D69" s="399"/>
      <c r="E69" s="343">
        <v>662</v>
      </c>
      <c r="F69" s="421">
        <v>480.68749</v>
      </c>
      <c r="G69" s="73"/>
      <c r="H69" s="20">
        <f t="shared" si="1"/>
        <v>662</v>
      </c>
      <c r="I69" s="4"/>
    </row>
    <row r="70" spans="1:8" s="9" customFormat="1" ht="12.75" thickBot="1">
      <c r="A70" s="72" t="s">
        <v>289</v>
      </c>
      <c r="B70" s="314" t="s">
        <v>94</v>
      </c>
      <c r="C70" s="399">
        <v>1000</v>
      </c>
      <c r="D70" s="399">
        <v>12869.83958</v>
      </c>
      <c r="E70" s="343">
        <v>10009.39795</v>
      </c>
      <c r="F70" s="421">
        <v>1140.17354</v>
      </c>
      <c r="G70" s="73">
        <f t="shared" si="2"/>
        <v>1000.939795</v>
      </c>
      <c r="H70" s="20">
        <f t="shared" si="1"/>
        <v>9009.39795</v>
      </c>
    </row>
    <row r="71" spans="1:8" ht="12.75" thickBot="1">
      <c r="A71" s="72" t="s">
        <v>95</v>
      </c>
      <c r="B71" s="305" t="s">
        <v>96</v>
      </c>
      <c r="C71" s="313">
        <f>C73+C76+C88+C93+C97+C86+C82+C85+C95+C81+C96+C94+C92+C83+C100+C74</f>
        <v>716</v>
      </c>
      <c r="D71" s="313">
        <f>D73+D76+D88+D93+D97+D86+D82+D85+D95+D81+D96+D94+D92+D83+D100+D74</f>
        <v>1129.5</v>
      </c>
      <c r="E71" s="356">
        <f>E73+E76+E88+E93+E97+E86+E82+E85+E95+E81+E96+E94+E92+E74+E84+E101+E78</f>
        <v>945.2676200000001</v>
      </c>
      <c r="F71" s="368">
        <f>F73+F76+F88+F93+F97+F86+F82+F85+F95+F81+F96+F94+F92+F74+F84+F101+F78+F100+F77</f>
        <v>825.77634</v>
      </c>
      <c r="G71" s="73">
        <f t="shared" si="2"/>
        <v>132.02061731843577</v>
      </c>
      <c r="H71" s="20">
        <f t="shared" si="1"/>
        <v>229.26762000000008</v>
      </c>
    </row>
    <row r="72" spans="1:9" s="9" customFormat="1" ht="12.75" thickBot="1">
      <c r="A72" s="34" t="s">
        <v>279</v>
      </c>
      <c r="B72" s="34" t="s">
        <v>97</v>
      </c>
      <c r="C72" s="260"/>
      <c r="D72" s="260"/>
      <c r="E72" s="364"/>
      <c r="F72" s="364"/>
      <c r="G72" s="73"/>
      <c r="H72" s="20">
        <f>E72-C72</f>
        <v>0</v>
      </c>
      <c r="I72" s="4"/>
    </row>
    <row r="73" spans="2:8" ht="12.75" thickBot="1">
      <c r="B73" s="34" t="s">
        <v>98</v>
      </c>
      <c r="C73" s="260">
        <v>30.1</v>
      </c>
      <c r="D73" s="260">
        <v>75</v>
      </c>
      <c r="E73" s="336">
        <v>48.12461</v>
      </c>
      <c r="F73" s="412">
        <v>40.7895</v>
      </c>
      <c r="G73" s="73">
        <f t="shared" si="2"/>
        <v>159.88242524916942</v>
      </c>
      <c r="H73" s="20">
        <f t="shared" si="1"/>
        <v>18.024609999999996</v>
      </c>
    </row>
    <row r="74" spans="1:8" ht="12.75" customHeight="1" thickBot="1">
      <c r="A74" s="48" t="s">
        <v>389</v>
      </c>
      <c r="B74" s="54" t="s">
        <v>390</v>
      </c>
      <c r="C74" s="259"/>
      <c r="D74" s="259">
        <v>2</v>
      </c>
      <c r="E74" s="335">
        <v>0.955</v>
      </c>
      <c r="F74" s="411">
        <v>-0.6093</v>
      </c>
      <c r="G74" s="73"/>
      <c r="H74" s="20">
        <f>E74-C74</f>
        <v>0.955</v>
      </c>
    </row>
    <row r="75" spans="1:8" ht="12.75" thickBot="1">
      <c r="A75" s="27" t="s">
        <v>99</v>
      </c>
      <c r="B75" s="27" t="s">
        <v>100</v>
      </c>
      <c r="C75" s="261"/>
      <c r="D75" s="261"/>
      <c r="E75" s="337"/>
      <c r="F75" s="413"/>
      <c r="G75" s="73"/>
      <c r="H75" s="20">
        <f>E75-C75</f>
        <v>0</v>
      </c>
    </row>
    <row r="76" spans="1:8" ht="12.75" thickBot="1">
      <c r="A76" s="13"/>
      <c r="B76" s="13" t="s">
        <v>101</v>
      </c>
      <c r="C76" s="263">
        <v>34</v>
      </c>
      <c r="D76" s="263">
        <v>90</v>
      </c>
      <c r="E76" s="342">
        <v>48</v>
      </c>
      <c r="F76" s="415">
        <v>37</v>
      </c>
      <c r="G76" s="73">
        <f>E76/C76*100</f>
        <v>141.1764705882353</v>
      </c>
      <c r="H76" s="20">
        <f>E76-C76</f>
        <v>14</v>
      </c>
    </row>
    <row r="77" spans="1:8" ht="12.75" thickBot="1">
      <c r="A77" s="34" t="s">
        <v>409</v>
      </c>
      <c r="B77" s="34" t="s">
        <v>410</v>
      </c>
      <c r="C77" s="260"/>
      <c r="D77" s="260"/>
      <c r="E77" s="336"/>
      <c r="F77" s="336"/>
      <c r="G77" s="73"/>
      <c r="H77" s="20">
        <f aca="true" t="shared" si="3" ref="H77:H93">E77-C77</f>
        <v>0</v>
      </c>
    </row>
    <row r="78" spans="2:8" ht="0.75" customHeight="1" thickBot="1">
      <c r="B78" s="13"/>
      <c r="C78" s="260"/>
      <c r="D78" s="260"/>
      <c r="E78" s="336"/>
      <c r="F78" s="336"/>
      <c r="G78" s="73"/>
      <c r="H78" s="20">
        <f t="shared" si="3"/>
        <v>0</v>
      </c>
    </row>
    <row r="79" spans="1:8" ht="12.75" thickBot="1">
      <c r="A79" s="27" t="s">
        <v>105</v>
      </c>
      <c r="B79" s="27" t="s">
        <v>103</v>
      </c>
      <c r="C79" s="261"/>
      <c r="D79" s="261"/>
      <c r="E79" s="337"/>
      <c r="F79" s="337"/>
      <c r="G79" s="73"/>
      <c r="H79" s="20">
        <f t="shared" si="3"/>
        <v>0</v>
      </c>
    </row>
    <row r="80" spans="2:8" ht="12.75" thickBot="1">
      <c r="B80" s="34" t="s">
        <v>106</v>
      </c>
      <c r="C80" s="260"/>
      <c r="D80" s="260"/>
      <c r="E80" s="336"/>
      <c r="F80" s="336"/>
      <c r="G80" s="73"/>
      <c r="H80" s="20">
        <f t="shared" si="3"/>
        <v>0</v>
      </c>
    </row>
    <row r="81" spans="2:8" ht="12.75" thickBot="1">
      <c r="B81" s="34" t="s">
        <v>93</v>
      </c>
      <c r="C81" s="260"/>
      <c r="D81" s="260"/>
      <c r="E81" s="336"/>
      <c r="F81" s="336"/>
      <c r="G81" s="73"/>
      <c r="H81" s="20">
        <f t="shared" si="3"/>
        <v>0</v>
      </c>
    </row>
    <row r="82" spans="1:8" ht="12" customHeight="1" thickBot="1">
      <c r="A82" s="27" t="s">
        <v>226</v>
      </c>
      <c r="B82" s="58" t="s">
        <v>227</v>
      </c>
      <c r="C82" s="264">
        <v>171</v>
      </c>
      <c r="D82" s="264">
        <v>10</v>
      </c>
      <c r="E82" s="335"/>
      <c r="F82" s="411">
        <v>170</v>
      </c>
      <c r="G82" s="73">
        <f>E82/C82*100</f>
        <v>0</v>
      </c>
      <c r="H82" s="20">
        <f t="shared" si="3"/>
        <v>-171</v>
      </c>
    </row>
    <row r="83" spans="1:8" ht="12.75" thickBot="1">
      <c r="A83" s="27" t="s">
        <v>107</v>
      </c>
      <c r="B83" s="27" t="s">
        <v>108</v>
      </c>
      <c r="C83" s="261">
        <v>95</v>
      </c>
      <c r="D83" s="261">
        <v>125</v>
      </c>
      <c r="E83" s="337"/>
      <c r="F83" s="413"/>
      <c r="G83" s="73">
        <f>E83/C83*100</f>
        <v>0</v>
      </c>
      <c r="H83" s="20">
        <f t="shared" si="3"/>
        <v>-95</v>
      </c>
    </row>
    <row r="84" spans="1:8" ht="12.75" thickBot="1">
      <c r="A84" s="13"/>
      <c r="B84" s="13" t="s">
        <v>109</v>
      </c>
      <c r="C84" s="263"/>
      <c r="D84" s="263"/>
      <c r="E84" s="342">
        <v>73</v>
      </c>
      <c r="F84" s="415">
        <v>80</v>
      </c>
      <c r="G84" s="73"/>
      <c r="H84" s="20">
        <f t="shared" si="3"/>
        <v>73</v>
      </c>
    </row>
    <row r="85" spans="1:8" ht="15.75" customHeight="1" thickBot="1">
      <c r="A85" s="27" t="s">
        <v>110</v>
      </c>
      <c r="B85" s="27" t="s">
        <v>111</v>
      </c>
      <c r="C85" s="261">
        <v>16.1</v>
      </c>
      <c r="D85" s="261">
        <v>180</v>
      </c>
      <c r="E85" s="335">
        <v>140.1</v>
      </c>
      <c r="F85" s="411">
        <v>80.059</v>
      </c>
      <c r="G85" s="73">
        <f>E85/C85*100</f>
        <v>870.1863354037266</v>
      </c>
      <c r="H85" s="20">
        <f>E85-C85</f>
        <v>124</v>
      </c>
    </row>
    <row r="86" spans="1:8" ht="12.75" customHeight="1" thickBot="1">
      <c r="A86" s="27" t="s">
        <v>112</v>
      </c>
      <c r="B86" s="27" t="s">
        <v>225</v>
      </c>
      <c r="C86" s="261"/>
      <c r="D86" s="261">
        <v>2</v>
      </c>
      <c r="E86" s="338"/>
      <c r="F86" s="338"/>
      <c r="G86" s="73"/>
      <c r="H86" s="20">
        <f t="shared" si="3"/>
        <v>0</v>
      </c>
    </row>
    <row r="87" spans="1:8" ht="12.75" thickBot="1">
      <c r="A87" s="27" t="s">
        <v>113</v>
      </c>
      <c r="B87" s="27" t="s">
        <v>108</v>
      </c>
      <c r="C87" s="261"/>
      <c r="D87" s="261"/>
      <c r="E87" s="337"/>
      <c r="F87" s="337"/>
      <c r="G87" s="73"/>
      <c r="H87" s="20">
        <f t="shared" si="3"/>
        <v>0</v>
      </c>
    </row>
    <row r="88" spans="2:8" ht="12.75" thickBot="1">
      <c r="B88" s="34" t="s">
        <v>114</v>
      </c>
      <c r="C88" s="260"/>
      <c r="D88" s="260"/>
      <c r="E88" s="336">
        <v>2.5</v>
      </c>
      <c r="F88" s="336"/>
      <c r="G88" s="73"/>
      <c r="H88" s="20">
        <f t="shared" si="3"/>
        <v>2.5</v>
      </c>
    </row>
    <row r="89" spans="3:8" ht="12.75" hidden="1" thickBot="1">
      <c r="C89" s="400"/>
      <c r="D89" s="400"/>
      <c r="G89" s="73"/>
      <c r="H89" s="20">
        <f t="shared" si="3"/>
        <v>0</v>
      </c>
    </row>
    <row r="90" spans="3:8" ht="12.75" hidden="1" thickBot="1">
      <c r="C90" s="400"/>
      <c r="D90" s="400"/>
      <c r="G90" s="73"/>
      <c r="H90" s="20">
        <f t="shared" si="3"/>
        <v>0</v>
      </c>
    </row>
    <row r="91" spans="3:8" ht="12.75" hidden="1" thickBot="1">
      <c r="C91" s="400"/>
      <c r="D91" s="400"/>
      <c r="G91" s="73"/>
      <c r="H91" s="20">
        <f t="shared" si="3"/>
        <v>0</v>
      </c>
    </row>
    <row r="92" spans="1:8" ht="16.5" customHeight="1" thickBot="1">
      <c r="A92" s="13" t="s">
        <v>115</v>
      </c>
      <c r="B92" s="13" t="s">
        <v>427</v>
      </c>
      <c r="C92" s="263"/>
      <c r="D92" s="263"/>
      <c r="E92" s="386"/>
      <c r="F92" s="386"/>
      <c r="G92" s="73"/>
      <c r="H92" s="20">
        <f t="shared" si="3"/>
        <v>0</v>
      </c>
    </row>
    <row r="93" spans="1:8" ht="12.75" hidden="1" thickBot="1">
      <c r="A93" s="58"/>
      <c r="B93" s="58" t="s">
        <v>117</v>
      </c>
      <c r="C93" s="264"/>
      <c r="D93" s="264"/>
      <c r="E93" s="387"/>
      <c r="F93" s="370"/>
      <c r="G93" s="73" t="e">
        <f>E93/C93*100</f>
        <v>#DIV/0!</v>
      </c>
      <c r="H93" s="20">
        <f t="shared" si="3"/>
        <v>0</v>
      </c>
    </row>
    <row r="94" spans="1:8" ht="24.75" thickBot="1">
      <c r="A94" s="48" t="s">
        <v>312</v>
      </c>
      <c r="B94" s="54" t="s">
        <v>419</v>
      </c>
      <c r="C94" s="264">
        <v>3</v>
      </c>
      <c r="D94" s="264">
        <v>3</v>
      </c>
      <c r="E94" s="335"/>
      <c r="F94" s="344"/>
      <c r="G94" s="73">
        <f>E94/C94*100</f>
        <v>0</v>
      </c>
      <c r="H94" s="20">
        <f>E94-C94</f>
        <v>-3</v>
      </c>
    </row>
    <row r="95" spans="1:8" ht="24" customHeight="1" thickBot="1">
      <c r="A95" s="48" t="s">
        <v>305</v>
      </c>
      <c r="B95" s="166" t="s">
        <v>307</v>
      </c>
      <c r="C95" s="259"/>
      <c r="D95" s="259"/>
      <c r="E95" s="335"/>
      <c r="F95" s="344"/>
      <c r="G95" s="73"/>
      <c r="H95" s="20">
        <f>E95-C95</f>
        <v>0</v>
      </c>
    </row>
    <row r="96" spans="1:8" ht="23.25" customHeight="1" thickBot="1">
      <c r="A96" s="48" t="s">
        <v>306</v>
      </c>
      <c r="B96" s="167" t="s">
        <v>308</v>
      </c>
      <c r="C96" s="259"/>
      <c r="D96" s="259">
        <v>25</v>
      </c>
      <c r="E96" s="388">
        <v>21</v>
      </c>
      <c r="F96" s="422">
        <v>50</v>
      </c>
      <c r="G96" s="73"/>
      <c r="H96" s="20">
        <f aca="true" t="shared" si="4" ref="H96:H140">E96-C96</f>
        <v>21</v>
      </c>
    </row>
    <row r="97" spans="1:8" ht="12.75" thickBot="1">
      <c r="A97" s="34" t="s">
        <v>118</v>
      </c>
      <c r="B97" s="34" t="s">
        <v>119</v>
      </c>
      <c r="C97" s="136">
        <f>C99</f>
        <v>357.3</v>
      </c>
      <c r="D97" s="136">
        <f>D99</f>
        <v>608</v>
      </c>
      <c r="E97" s="339">
        <f>E99</f>
        <v>601.58801</v>
      </c>
      <c r="F97" s="423">
        <f>F99</f>
        <v>368.53714</v>
      </c>
      <c r="G97" s="73">
        <f>E97/C97*100</f>
        <v>168.3705597537084</v>
      </c>
      <c r="H97" s="20">
        <f t="shared" si="4"/>
        <v>244.28801000000004</v>
      </c>
    </row>
    <row r="98" spans="1:8" ht="12.75" thickBot="1">
      <c r="A98" s="27" t="s">
        <v>325</v>
      </c>
      <c r="B98" s="27" t="s">
        <v>121</v>
      </c>
      <c r="C98" s="261"/>
      <c r="D98" s="261"/>
      <c r="E98" s="337"/>
      <c r="F98" s="413"/>
      <c r="G98" s="73"/>
      <c r="H98" s="20">
        <f t="shared" si="4"/>
        <v>0</v>
      </c>
    </row>
    <row r="99" spans="2:8" ht="12.75" thickBot="1">
      <c r="B99" s="34" t="s">
        <v>122</v>
      </c>
      <c r="C99" s="260">
        <v>357.3</v>
      </c>
      <c r="D99" s="260">
        <v>608</v>
      </c>
      <c r="E99" s="336">
        <v>601.58801</v>
      </c>
      <c r="F99" s="412">
        <v>368.53714</v>
      </c>
      <c r="G99" s="73">
        <f>E99/C99*100</f>
        <v>168.3705597537084</v>
      </c>
      <c r="H99" s="20">
        <f t="shared" si="4"/>
        <v>244.28801000000004</v>
      </c>
    </row>
    <row r="100" spans="1:8" ht="12.75" thickBot="1">
      <c r="A100" s="27" t="s">
        <v>123</v>
      </c>
      <c r="B100" s="27" t="s">
        <v>97</v>
      </c>
      <c r="C100" s="261">
        <v>9.5</v>
      </c>
      <c r="D100" s="261">
        <v>9.5</v>
      </c>
      <c r="E100" s="337"/>
      <c r="F100" s="337"/>
      <c r="G100" s="73">
        <f>E100/C100*100</f>
        <v>0</v>
      </c>
      <c r="H100" s="20">
        <f t="shared" si="4"/>
        <v>-9.5</v>
      </c>
    </row>
    <row r="101" spans="2:8" ht="12.75" thickBot="1">
      <c r="B101" s="34" t="s">
        <v>124</v>
      </c>
      <c r="C101" s="260"/>
      <c r="D101" s="260"/>
      <c r="E101" s="336">
        <v>10</v>
      </c>
      <c r="F101" s="337"/>
      <c r="G101" s="73"/>
      <c r="H101" s="20">
        <f t="shared" si="4"/>
        <v>10</v>
      </c>
    </row>
    <row r="102" spans="1:8" ht="12.75" thickBot="1">
      <c r="A102" s="72" t="s">
        <v>125</v>
      </c>
      <c r="B102" s="305" t="s">
        <v>126</v>
      </c>
      <c r="C102" s="313">
        <f>C105+C106</f>
        <v>0</v>
      </c>
      <c r="D102" s="313">
        <f>D105+D106</f>
        <v>201.863</v>
      </c>
      <c r="E102" s="389">
        <f>E103+E104+E105+E106</f>
        <v>173.26871</v>
      </c>
      <c r="F102" s="371">
        <f>F103+F104+F105+F106</f>
        <v>1434.9112</v>
      </c>
      <c r="G102" s="73"/>
      <c r="H102" s="20">
        <f t="shared" si="4"/>
        <v>173.26871</v>
      </c>
    </row>
    <row r="103" spans="1:8" ht="12.75" thickBot="1">
      <c r="A103" s="34" t="s">
        <v>127</v>
      </c>
      <c r="B103" s="34" t="s">
        <v>128</v>
      </c>
      <c r="C103" s="260"/>
      <c r="D103" s="260"/>
      <c r="E103" s="342">
        <v>-60.05213</v>
      </c>
      <c r="F103" s="415">
        <v>22.04558</v>
      </c>
      <c r="G103" s="73"/>
      <c r="H103" s="20">
        <f t="shared" si="4"/>
        <v>-60.05213</v>
      </c>
    </row>
    <row r="104" spans="1:8" ht="12.75" thickBot="1">
      <c r="A104" s="27" t="s">
        <v>309</v>
      </c>
      <c r="B104" s="58" t="s">
        <v>128</v>
      </c>
      <c r="C104" s="264"/>
      <c r="D104" s="264"/>
      <c r="E104" s="344"/>
      <c r="F104" s="264"/>
      <c r="G104" s="73"/>
      <c r="H104" s="20">
        <f>E104-C104</f>
        <v>0</v>
      </c>
    </row>
    <row r="105" spans="1:8" ht="12.75" thickBot="1">
      <c r="A105" s="27" t="s">
        <v>280</v>
      </c>
      <c r="B105" s="58" t="s">
        <v>129</v>
      </c>
      <c r="C105" s="264"/>
      <c r="D105" s="264"/>
      <c r="E105" s="335"/>
      <c r="F105" s="259"/>
      <c r="G105" s="73"/>
      <c r="H105" s="20">
        <f t="shared" si="4"/>
        <v>0</v>
      </c>
    </row>
    <row r="106" spans="1:8" ht="12.75" customHeight="1" thickBot="1">
      <c r="A106" s="27" t="s">
        <v>319</v>
      </c>
      <c r="B106" s="27" t="s">
        <v>126</v>
      </c>
      <c r="C106" s="261"/>
      <c r="D106" s="261">
        <v>201.863</v>
      </c>
      <c r="E106" s="338">
        <v>233.32084</v>
      </c>
      <c r="F106" s="418">
        <v>1412.86562</v>
      </c>
      <c r="G106" s="73"/>
      <c r="H106" s="20">
        <f t="shared" si="4"/>
        <v>233.32084</v>
      </c>
    </row>
    <row r="107" spans="1:8" ht="12.75" thickBot="1">
      <c r="A107" s="72" t="s">
        <v>134</v>
      </c>
      <c r="B107" s="305" t="s">
        <v>135</v>
      </c>
      <c r="C107" s="274">
        <f>C108</f>
        <v>332478.9</v>
      </c>
      <c r="D107" s="274">
        <f>D108+D190</f>
        <v>331056.89999999997</v>
      </c>
      <c r="E107" s="343">
        <f>E108+E190+E194+E193</f>
        <v>274510.03891999996</v>
      </c>
      <c r="F107" s="343">
        <f>F108+F190+F194+F193</f>
        <v>305327.86716</v>
      </c>
      <c r="G107" s="73">
        <f>E107/C107*100</f>
        <v>82.56464964242842</v>
      </c>
      <c r="H107" s="20">
        <f t="shared" si="4"/>
        <v>-57968.86108000006</v>
      </c>
    </row>
    <row r="108" spans="1:8" ht="12.75" thickBot="1">
      <c r="A108" s="100" t="s">
        <v>232</v>
      </c>
      <c r="B108" s="305" t="s">
        <v>233</v>
      </c>
      <c r="C108" s="245">
        <f>C109+C112+C139+C172</f>
        <v>332478.9</v>
      </c>
      <c r="D108" s="245">
        <f>D109+D112+D139+D172</f>
        <v>326850.89999999997</v>
      </c>
      <c r="E108" s="332">
        <f>E109+E112+E139+E172</f>
        <v>270326.18447</v>
      </c>
      <c r="F108" s="332">
        <f>F109+F112+F139+F172</f>
        <v>303494.16425000003</v>
      </c>
      <c r="G108" s="73">
        <f>E108/C108*100</f>
        <v>81.30626769698767</v>
      </c>
      <c r="H108" s="20">
        <f t="shared" si="4"/>
        <v>-62152.715530000045</v>
      </c>
    </row>
    <row r="109" spans="1:8" ht="12.75" thickBot="1">
      <c r="A109" s="72" t="s">
        <v>136</v>
      </c>
      <c r="B109" s="305" t="s">
        <v>137</v>
      </c>
      <c r="C109" s="245">
        <f>C110+C111</f>
        <v>108768</v>
      </c>
      <c r="D109" s="245">
        <f>D110+D111</f>
        <v>108768</v>
      </c>
      <c r="E109" s="390">
        <f>E110+E111</f>
        <v>91300</v>
      </c>
      <c r="F109" s="361">
        <f>F110+F111</f>
        <v>97345</v>
      </c>
      <c r="G109" s="73">
        <f>E109/C109*100</f>
        <v>83.94012944983818</v>
      </c>
      <c r="H109" s="20">
        <f t="shared" si="4"/>
        <v>-17468</v>
      </c>
    </row>
    <row r="110" spans="1:8" ht="12.75" thickBot="1">
      <c r="A110" s="34" t="s">
        <v>138</v>
      </c>
      <c r="B110" s="68" t="s">
        <v>139</v>
      </c>
      <c r="C110" s="269">
        <v>108768</v>
      </c>
      <c r="D110" s="269">
        <v>108768</v>
      </c>
      <c r="E110" s="349">
        <v>91300</v>
      </c>
      <c r="F110" s="419">
        <v>97345</v>
      </c>
      <c r="G110" s="73">
        <f>E110/C110*100</f>
        <v>83.94012944983818</v>
      </c>
      <c r="H110" s="20">
        <f t="shared" si="4"/>
        <v>-17468</v>
      </c>
    </row>
    <row r="111" spans="1:8" ht="12" customHeight="1" thickBot="1">
      <c r="A111" s="91" t="s">
        <v>218</v>
      </c>
      <c r="B111" s="68" t="s">
        <v>445</v>
      </c>
      <c r="C111" s="289"/>
      <c r="D111" s="289"/>
      <c r="E111" s="334"/>
      <c r="F111" s="334"/>
      <c r="G111" s="73"/>
      <c r="H111" s="20">
        <f t="shared" si="4"/>
        <v>0</v>
      </c>
    </row>
    <row r="112" spans="1:9" ht="12.75" thickBot="1">
      <c r="A112" s="72" t="s">
        <v>140</v>
      </c>
      <c r="B112" s="306" t="s">
        <v>141</v>
      </c>
      <c r="C112" s="248">
        <f>C117+C118+C122+C113+C116+C119+C121</f>
        <v>36809.6</v>
      </c>
      <c r="D112" s="248">
        <f>D117+D118+D122+D113+D116+D119+D121+D120</f>
        <v>28511.399999999998</v>
      </c>
      <c r="E112" s="372">
        <f>E117+E118+E122+E113+E116+E119+E121+E114+E115+E120</f>
        <v>20854.979150000006</v>
      </c>
      <c r="F112" s="355">
        <f>F117+F118+F122+F116+F119+F121+F114+F115+F113</f>
        <v>47293.01223</v>
      </c>
      <c r="G112" s="73">
        <f>E112/C112*100</f>
        <v>56.656359074806595</v>
      </c>
      <c r="H112" s="20">
        <f t="shared" si="4"/>
        <v>-15954.620849999992</v>
      </c>
      <c r="I112" s="9"/>
    </row>
    <row r="113" spans="1:9" ht="12.75" thickBot="1">
      <c r="A113" s="13" t="s">
        <v>411</v>
      </c>
      <c r="B113" s="68" t="s">
        <v>420</v>
      </c>
      <c r="C113" s="290"/>
      <c r="D113" s="290">
        <v>1300.2</v>
      </c>
      <c r="E113" s="391">
        <v>1300.2</v>
      </c>
      <c r="F113" s="424">
        <v>3777.299</v>
      </c>
      <c r="G113" s="73"/>
      <c r="H113" s="20">
        <f t="shared" si="4"/>
        <v>1300.2</v>
      </c>
      <c r="I113" s="9"/>
    </row>
    <row r="114" spans="1:9" ht="12.75" thickBot="1">
      <c r="A114" s="13" t="s">
        <v>411</v>
      </c>
      <c r="B114" s="68" t="s">
        <v>414</v>
      </c>
      <c r="C114" s="269"/>
      <c r="D114" s="269"/>
      <c r="E114" s="339"/>
      <c r="F114" s="339"/>
      <c r="G114" s="73"/>
      <c r="H114" s="20">
        <f t="shared" si="4"/>
        <v>0</v>
      </c>
      <c r="I114" s="9"/>
    </row>
    <row r="115" spans="1:9" ht="12.75" thickBot="1">
      <c r="A115" s="13" t="s">
        <v>411</v>
      </c>
      <c r="B115" s="68" t="s">
        <v>415</v>
      </c>
      <c r="C115" s="269"/>
      <c r="D115" s="269"/>
      <c r="E115" s="339"/>
      <c r="F115" s="339"/>
      <c r="G115" s="73"/>
      <c r="H115" s="20">
        <f t="shared" si="4"/>
        <v>0</v>
      </c>
      <c r="I115" s="9"/>
    </row>
    <row r="116" spans="1:9" ht="12.75" thickBot="1">
      <c r="A116" s="13" t="s">
        <v>412</v>
      </c>
      <c r="B116" s="68" t="s">
        <v>143</v>
      </c>
      <c r="C116" s="269">
        <v>3263.2</v>
      </c>
      <c r="D116" s="269">
        <v>4956.6</v>
      </c>
      <c r="E116" s="335">
        <v>4956.6</v>
      </c>
      <c r="F116" s="411">
        <v>3748.508</v>
      </c>
      <c r="G116" s="73">
        <f>E116/C116*100</f>
        <v>151.8938465310125</v>
      </c>
      <c r="H116" s="20">
        <f t="shared" si="4"/>
        <v>1693.4000000000005</v>
      </c>
      <c r="I116" s="9"/>
    </row>
    <row r="117" spans="1:9" ht="12.75" thickBot="1">
      <c r="A117" s="34" t="s">
        <v>413</v>
      </c>
      <c r="B117" s="75" t="s">
        <v>145</v>
      </c>
      <c r="C117" s="267">
        <v>5137</v>
      </c>
      <c r="D117" s="267">
        <v>6064</v>
      </c>
      <c r="E117" s="334">
        <v>1563.951</v>
      </c>
      <c r="F117" s="417">
        <v>15435</v>
      </c>
      <c r="G117" s="73">
        <f>E117/C117*100</f>
        <v>30.444831613782362</v>
      </c>
      <c r="H117" s="20">
        <f t="shared" si="4"/>
        <v>-3573.049</v>
      </c>
      <c r="I117" s="9"/>
    </row>
    <row r="118" spans="1:8" ht="12.75" thickBot="1">
      <c r="A118" s="58" t="s">
        <v>337</v>
      </c>
      <c r="B118" s="67" t="s">
        <v>436</v>
      </c>
      <c r="C118" s="270"/>
      <c r="D118" s="270"/>
      <c r="E118" s="335"/>
      <c r="F118" s="411">
        <v>15362.16523</v>
      </c>
      <c r="G118" s="73"/>
      <c r="H118" s="20">
        <f t="shared" si="4"/>
        <v>0</v>
      </c>
    </row>
    <row r="119" spans="1:8" ht="12.75" thickBot="1">
      <c r="A119" s="13" t="s">
        <v>241</v>
      </c>
      <c r="B119" s="68" t="s">
        <v>237</v>
      </c>
      <c r="C119" s="269"/>
      <c r="D119" s="269"/>
      <c r="E119" s="339"/>
      <c r="F119" s="342"/>
      <c r="G119" s="73"/>
      <c r="H119" s="20">
        <f t="shared" si="4"/>
        <v>0</v>
      </c>
    </row>
    <row r="120" spans="1:9" s="9" customFormat="1" ht="13.5" thickBot="1">
      <c r="A120" s="13" t="s">
        <v>460</v>
      </c>
      <c r="B120" s="304" t="s">
        <v>461</v>
      </c>
      <c r="C120" s="291"/>
      <c r="D120" s="291">
        <v>3317.8</v>
      </c>
      <c r="E120" s="339">
        <v>995.4</v>
      </c>
      <c r="F120" s="339"/>
      <c r="G120" s="73" t="e">
        <f>E120/C120*100</f>
        <v>#DIV/0!</v>
      </c>
      <c r="H120" s="20">
        <f>E120-C120</f>
        <v>995.4</v>
      </c>
      <c r="I120" s="4"/>
    </row>
    <row r="121" spans="1:9" s="9" customFormat="1" ht="13.5" thickBot="1">
      <c r="A121" s="13" t="s">
        <v>370</v>
      </c>
      <c r="B121" s="304" t="s">
        <v>153</v>
      </c>
      <c r="C121" s="291">
        <v>3208.9</v>
      </c>
      <c r="D121" s="291">
        <v>3221.9</v>
      </c>
      <c r="E121" s="339">
        <v>3221.9</v>
      </c>
      <c r="F121" s="423">
        <v>3276</v>
      </c>
      <c r="G121" s="73">
        <f>E121/C121*100</f>
        <v>100.40512325095827</v>
      </c>
      <c r="H121" s="20">
        <f t="shared" si="4"/>
        <v>13</v>
      </c>
      <c r="I121" s="4"/>
    </row>
    <row r="122" spans="1:8" ht="12.75" thickBot="1">
      <c r="A122" s="72" t="s">
        <v>151</v>
      </c>
      <c r="B122" s="307" t="s">
        <v>152</v>
      </c>
      <c r="C122" s="248">
        <f>C124+C125+C126+C127+C128+C123+C129+C132+C131+C138</f>
        <v>25200.5</v>
      </c>
      <c r="D122" s="248">
        <f>D124+D125+D126+D127+D128+D123+D129+D132+D131+D138</f>
        <v>9650.9</v>
      </c>
      <c r="E122" s="350">
        <f>E124+E125+E126+E127+E128+E123+E129+E132+E131+E137+E138+E136</f>
        <v>8816.92815</v>
      </c>
      <c r="F122" s="372">
        <f>F124+F125+F126+F127+F128+F123+F129+F132+F131+F135+F136+F137</f>
        <v>5694.04</v>
      </c>
      <c r="G122" s="73">
        <f>E122/C122*100</f>
        <v>34.987115930239476</v>
      </c>
      <c r="H122" s="20">
        <f t="shared" si="4"/>
        <v>-16383.57185</v>
      </c>
    </row>
    <row r="123" spans="1:8" ht="16.5" customHeight="1" thickBot="1">
      <c r="A123" s="13" t="s">
        <v>151</v>
      </c>
      <c r="B123" s="132" t="s">
        <v>438</v>
      </c>
      <c r="C123" s="269">
        <v>220</v>
      </c>
      <c r="D123" s="269">
        <v>1045</v>
      </c>
      <c r="E123" s="339">
        <v>709.74415</v>
      </c>
      <c r="F123" s="338"/>
      <c r="G123" s="73">
        <f>E123/C123*100</f>
        <v>322.61097727272727</v>
      </c>
      <c r="H123" s="20">
        <f t="shared" si="4"/>
        <v>489.74415</v>
      </c>
    </row>
    <row r="124" spans="1:8" ht="12.75" thickBot="1">
      <c r="A124" s="27" t="s">
        <v>151</v>
      </c>
      <c r="B124" s="79" t="s">
        <v>154</v>
      </c>
      <c r="C124" s="268"/>
      <c r="D124" s="268"/>
      <c r="E124" s="338"/>
      <c r="F124" s="338"/>
      <c r="G124" s="73"/>
      <c r="H124" s="20">
        <f t="shared" si="4"/>
        <v>0</v>
      </c>
    </row>
    <row r="125" spans="1:8" ht="12.75" thickBot="1">
      <c r="A125" s="27" t="s">
        <v>151</v>
      </c>
      <c r="B125" s="67" t="s">
        <v>155</v>
      </c>
      <c r="C125" s="270"/>
      <c r="D125" s="270"/>
      <c r="E125" s="335"/>
      <c r="F125" s="411">
        <v>108.5</v>
      </c>
      <c r="G125" s="73"/>
      <c r="H125" s="20">
        <f t="shared" si="4"/>
        <v>0</v>
      </c>
    </row>
    <row r="126" spans="1:8" ht="12.75" thickBot="1">
      <c r="A126" s="27" t="s">
        <v>151</v>
      </c>
      <c r="B126" s="79" t="s">
        <v>444</v>
      </c>
      <c r="C126" s="270">
        <v>4000</v>
      </c>
      <c r="D126" s="270">
        <v>4000</v>
      </c>
      <c r="E126" s="335">
        <v>4000</v>
      </c>
      <c r="F126" s="411">
        <v>2097</v>
      </c>
      <c r="G126" s="73">
        <f>E126/C126*100</f>
        <v>100</v>
      </c>
      <c r="H126" s="20">
        <f t="shared" si="4"/>
        <v>0</v>
      </c>
    </row>
    <row r="127" spans="1:8" ht="12.75" hidden="1" thickBot="1">
      <c r="A127" s="27" t="s">
        <v>151</v>
      </c>
      <c r="B127" s="79" t="s">
        <v>251</v>
      </c>
      <c r="C127" s="268"/>
      <c r="D127" s="268"/>
      <c r="E127" s="338"/>
      <c r="F127" s="337"/>
      <c r="G127" s="73" t="e">
        <f>E127/C127*100</f>
        <v>#DIV/0!</v>
      </c>
      <c r="H127" s="20">
        <f t="shared" si="4"/>
        <v>0</v>
      </c>
    </row>
    <row r="128" spans="1:8" ht="12.75" thickBot="1">
      <c r="A128" s="27" t="s">
        <v>151</v>
      </c>
      <c r="B128" s="79" t="s">
        <v>290</v>
      </c>
      <c r="C128" s="270"/>
      <c r="D128" s="270"/>
      <c r="E128" s="335"/>
      <c r="F128" s="335"/>
      <c r="G128" s="73"/>
      <c r="H128" s="20">
        <f t="shared" si="4"/>
        <v>0</v>
      </c>
    </row>
    <row r="129" spans="1:8" ht="13.5" thickBot="1">
      <c r="A129" s="27" t="s">
        <v>151</v>
      </c>
      <c r="B129" s="229" t="s">
        <v>341</v>
      </c>
      <c r="C129" s="291">
        <v>15496.6</v>
      </c>
      <c r="D129" s="291"/>
      <c r="E129" s="338"/>
      <c r="F129" s="418">
        <v>1438.9</v>
      </c>
      <c r="G129" s="73">
        <f>E129/C129*100</f>
        <v>0</v>
      </c>
      <c r="H129" s="20">
        <f t="shared" si="4"/>
        <v>-15496.6</v>
      </c>
    </row>
    <row r="130" spans="1:8" ht="12.75" hidden="1" thickBot="1">
      <c r="A130" s="27" t="s">
        <v>151</v>
      </c>
      <c r="B130" s="114" t="s">
        <v>331</v>
      </c>
      <c r="C130" s="292"/>
      <c r="D130" s="292"/>
      <c r="E130" s="338"/>
      <c r="F130" s="418"/>
      <c r="G130" s="73" t="e">
        <f>E130/C130*100</f>
        <v>#DIV/0!</v>
      </c>
      <c r="H130" s="20">
        <f t="shared" si="4"/>
        <v>0</v>
      </c>
    </row>
    <row r="131" spans="1:9" ht="13.5" customHeight="1" thickBot="1">
      <c r="A131" s="27" t="s">
        <v>151</v>
      </c>
      <c r="B131" s="114" t="s">
        <v>422</v>
      </c>
      <c r="C131" s="292">
        <v>2273.9</v>
      </c>
      <c r="D131" s="292">
        <v>2273.9</v>
      </c>
      <c r="E131" s="338">
        <v>1775.184</v>
      </c>
      <c r="F131" s="418">
        <v>1839.52</v>
      </c>
      <c r="G131" s="73">
        <f>E131/C131*100</f>
        <v>78.06781300848762</v>
      </c>
      <c r="H131" s="20">
        <f t="shared" si="4"/>
        <v>-498.7160000000001</v>
      </c>
      <c r="I131" s="1"/>
    </row>
    <row r="132" spans="1:9" s="232" customFormat="1" ht="13.5" thickBot="1">
      <c r="A132" s="228" t="s">
        <v>151</v>
      </c>
      <c r="B132" s="229" t="s">
        <v>421</v>
      </c>
      <c r="C132" s="293"/>
      <c r="D132" s="293"/>
      <c r="E132" s="392"/>
      <c r="F132" s="373"/>
      <c r="G132" s="73"/>
      <c r="H132" s="20">
        <f t="shared" si="4"/>
        <v>0</v>
      </c>
      <c r="I132" s="231"/>
    </row>
    <row r="133" spans="1:9" s="232" customFormat="1" ht="13.5" hidden="1" thickBot="1">
      <c r="A133" s="228" t="s">
        <v>151</v>
      </c>
      <c r="B133" s="164" t="s">
        <v>342</v>
      </c>
      <c r="C133" s="277"/>
      <c r="D133" s="277"/>
      <c r="E133" s="353"/>
      <c r="F133" s="374"/>
      <c r="G133" s="73"/>
      <c r="H133" s="20">
        <f t="shared" si="4"/>
        <v>0</v>
      </c>
      <c r="I133" s="240"/>
    </row>
    <row r="134" spans="1:9" ht="12.75" hidden="1" thickBot="1">
      <c r="A134" s="27" t="s">
        <v>151</v>
      </c>
      <c r="B134" s="79" t="s">
        <v>333</v>
      </c>
      <c r="C134" s="291"/>
      <c r="D134" s="291"/>
      <c r="E134" s="338"/>
      <c r="F134" s="337"/>
      <c r="G134" s="73"/>
      <c r="H134" s="20">
        <f t="shared" si="4"/>
        <v>0</v>
      </c>
      <c r="I134" s="1"/>
    </row>
    <row r="135" spans="1:9" ht="12.75" thickBot="1">
      <c r="A135" s="27" t="s">
        <v>151</v>
      </c>
      <c r="B135" s="53" t="s">
        <v>439</v>
      </c>
      <c r="C135" s="262"/>
      <c r="D135" s="262"/>
      <c r="E135" s="335"/>
      <c r="F135" s="338"/>
      <c r="G135" s="73"/>
      <c r="H135" s="20">
        <f t="shared" si="4"/>
        <v>0</v>
      </c>
      <c r="I135" s="1"/>
    </row>
    <row r="136" spans="1:9" ht="24.75" thickBot="1">
      <c r="A136" s="228" t="s">
        <v>151</v>
      </c>
      <c r="B136" s="143" t="s">
        <v>440</v>
      </c>
      <c r="C136" s="291"/>
      <c r="D136" s="291"/>
      <c r="E136" s="338"/>
      <c r="F136" s="339"/>
      <c r="G136" s="73"/>
      <c r="H136" s="20">
        <f t="shared" si="4"/>
        <v>0</v>
      </c>
      <c r="I136" s="1"/>
    </row>
    <row r="137" spans="1:9" ht="24.75" thickBot="1">
      <c r="A137" s="228" t="s">
        <v>151</v>
      </c>
      <c r="B137" s="49" t="s">
        <v>446</v>
      </c>
      <c r="C137" s="262"/>
      <c r="D137" s="262"/>
      <c r="E137" s="335"/>
      <c r="F137" s="411">
        <v>210.12</v>
      </c>
      <c r="G137" s="73"/>
      <c r="H137" s="20">
        <f t="shared" si="4"/>
        <v>0</v>
      </c>
      <c r="I137" s="1"/>
    </row>
    <row r="138" spans="1:9" ht="13.5" thickBot="1">
      <c r="A138" s="228" t="s">
        <v>151</v>
      </c>
      <c r="B138" s="143" t="s">
        <v>449</v>
      </c>
      <c r="C138" s="401">
        <v>3210</v>
      </c>
      <c r="D138" s="401">
        <v>2332</v>
      </c>
      <c r="E138" s="385">
        <v>2332</v>
      </c>
      <c r="F138" s="385"/>
      <c r="G138" s="403">
        <f>E138/C138*100</f>
        <v>72.64797507788163</v>
      </c>
      <c r="H138" s="404">
        <f t="shared" si="4"/>
        <v>-878</v>
      </c>
      <c r="I138" s="1"/>
    </row>
    <row r="139" spans="1:9" ht="12.75" thickBot="1">
      <c r="A139" s="72" t="s">
        <v>157</v>
      </c>
      <c r="B139" s="405" t="s">
        <v>158</v>
      </c>
      <c r="C139" s="252">
        <f>C140+C145+C147+C146+C167+C169+C166+C144+C164+C162</f>
        <v>174679.00000000003</v>
      </c>
      <c r="D139" s="252">
        <f>D140+D145+D147+D146+D167+D169+D166+D144+D164+D162+D163+D168+D165</f>
        <v>177074.8</v>
      </c>
      <c r="E139" s="354">
        <f>E140+E145+E147+E146+E167+E169+E166+E164+E162+E163+E168+E165</f>
        <v>148701.31579</v>
      </c>
      <c r="F139" s="354">
        <f>F140+F145+F147+F146+F167+F169+F166+F164+F162</f>
        <v>145257.96348</v>
      </c>
      <c r="G139" s="73">
        <f>E139/C139*100</f>
        <v>85.12833013126934</v>
      </c>
      <c r="H139" s="20">
        <f t="shared" si="4"/>
        <v>-25977.684210000036</v>
      </c>
      <c r="I139" s="1"/>
    </row>
    <row r="140" spans="1:8" ht="12.75" thickBot="1">
      <c r="A140" s="58" t="s">
        <v>159</v>
      </c>
      <c r="B140" s="67" t="s">
        <v>430</v>
      </c>
      <c r="C140" s="270">
        <v>528</v>
      </c>
      <c r="D140" s="270">
        <v>669.5</v>
      </c>
      <c r="E140" s="344">
        <v>558.0314</v>
      </c>
      <c r="F140" s="416">
        <v>512.13</v>
      </c>
      <c r="G140" s="73">
        <f>E140/C140*100</f>
        <v>105.68776515151515</v>
      </c>
      <c r="H140" s="20">
        <f t="shared" si="4"/>
        <v>30.031399999999962</v>
      </c>
    </row>
    <row r="141" spans="1:8" s="9" customFormat="1" ht="12" customHeight="1" hidden="1">
      <c r="A141" s="183" t="s">
        <v>4</v>
      </c>
      <c r="B141" s="316"/>
      <c r="C141" s="402" t="s">
        <v>238</v>
      </c>
      <c r="D141" s="402" t="s">
        <v>238</v>
      </c>
      <c r="E141" s="375"/>
      <c r="F141" s="375"/>
      <c r="G141" s="430"/>
      <c r="H141" s="430"/>
    </row>
    <row r="142" spans="1:8" s="9" customFormat="1" ht="12" customHeight="1" hidden="1">
      <c r="A142" s="183" t="s">
        <v>6</v>
      </c>
      <c r="B142" s="176" t="s">
        <v>7</v>
      </c>
      <c r="C142" s="402" t="s">
        <v>239</v>
      </c>
      <c r="D142" s="402" t="s">
        <v>239</v>
      </c>
      <c r="E142" s="376"/>
      <c r="F142" s="376"/>
      <c r="G142" s="173"/>
      <c r="H142" s="7"/>
    </row>
    <row r="143" spans="1:8" ht="12.75" customHeight="1" hidden="1">
      <c r="A143" s="183" t="s">
        <v>9</v>
      </c>
      <c r="B143" s="324"/>
      <c r="C143" s="402" t="s">
        <v>8</v>
      </c>
      <c r="D143" s="402" t="s">
        <v>8</v>
      </c>
      <c r="E143" s="375"/>
      <c r="F143" s="375"/>
      <c r="G143" s="14"/>
      <c r="H143" s="8"/>
    </row>
    <row r="144" spans="1:8" ht="12.75" customHeight="1">
      <c r="A144" s="48" t="s">
        <v>260</v>
      </c>
      <c r="B144" s="48" t="s">
        <v>451</v>
      </c>
      <c r="C144" s="407">
        <v>3.9</v>
      </c>
      <c r="D144" s="407">
        <v>3.9</v>
      </c>
      <c r="E144" s="406"/>
      <c r="F144" s="406"/>
      <c r="G144" s="173"/>
      <c r="H144" s="7"/>
    </row>
    <row r="145" spans="1:9" ht="12">
      <c r="A145" s="13" t="s">
        <v>162</v>
      </c>
      <c r="B145" s="68" t="s">
        <v>431</v>
      </c>
      <c r="C145" s="269">
        <v>1371.6</v>
      </c>
      <c r="D145" s="269">
        <v>1371.6</v>
      </c>
      <c r="E145" s="339">
        <v>1079.638</v>
      </c>
      <c r="F145" s="411">
        <v>1248.2</v>
      </c>
      <c r="G145" s="32">
        <f aca="true" t="shared" si="5" ref="G145:G152">E145/C145*100</f>
        <v>78.71376494604841</v>
      </c>
      <c r="H145" s="56">
        <f>E145-C145</f>
        <v>-291.962</v>
      </c>
      <c r="I145" s="9"/>
    </row>
    <row r="146" spans="1:9" ht="24.75" customHeight="1" thickBot="1">
      <c r="A146" s="58" t="s">
        <v>213</v>
      </c>
      <c r="B146" s="134" t="s">
        <v>382</v>
      </c>
      <c r="C146" s="295">
        <v>430.2</v>
      </c>
      <c r="D146" s="295">
        <v>318</v>
      </c>
      <c r="E146" s="335">
        <v>178.3955</v>
      </c>
      <c r="F146" s="411">
        <v>364.1868</v>
      </c>
      <c r="G146" s="29">
        <f t="shared" si="5"/>
        <v>41.468038121803815</v>
      </c>
      <c r="H146" s="61">
        <f aca="true" t="shared" si="6" ref="H146:H196">E146-C146</f>
        <v>-251.8045</v>
      </c>
      <c r="I146" s="9"/>
    </row>
    <row r="147" spans="1:8" ht="12.75" thickBot="1">
      <c r="A147" s="100" t="s">
        <v>168</v>
      </c>
      <c r="B147" s="305" t="s">
        <v>169</v>
      </c>
      <c r="C147" s="246">
        <f>C148+C149+C150+C151+C153+C155+C156+C157+C152+C158+C159+C154+C160+C161</f>
        <v>118322.8</v>
      </c>
      <c r="D147" s="246">
        <f>D148+D149+D150+D151+D153+D155+D156+D157+D152+D158+D159+D154+D160+D161</f>
        <v>118212.2</v>
      </c>
      <c r="E147" s="355">
        <f>E148+E149+E150+E151+E153+E155+E156+E157+E152+E158+E159+E154+E160+E161</f>
        <v>99159.89302</v>
      </c>
      <c r="F147" s="361">
        <f>F148+F149+F150+F151+F153+F155+F156+F157+F152+F158+F159</f>
        <v>100907.33988</v>
      </c>
      <c r="G147" s="73">
        <f t="shared" si="5"/>
        <v>83.80455247847414</v>
      </c>
      <c r="H147" s="20">
        <f t="shared" si="6"/>
        <v>-19162.90698</v>
      </c>
    </row>
    <row r="148" spans="1:8" ht="11.25" customHeight="1">
      <c r="A148" s="13" t="s">
        <v>168</v>
      </c>
      <c r="B148" s="132" t="s">
        <v>224</v>
      </c>
      <c r="C148" s="295">
        <v>27</v>
      </c>
      <c r="D148" s="295">
        <v>27</v>
      </c>
      <c r="E148" s="339"/>
      <c r="F148" s="342"/>
      <c r="G148" s="32">
        <f t="shared" si="5"/>
        <v>0</v>
      </c>
      <c r="H148" s="56">
        <f t="shared" si="6"/>
        <v>-27</v>
      </c>
    </row>
    <row r="149" spans="1:8" ht="24" customHeight="1">
      <c r="A149" s="13" t="s">
        <v>168</v>
      </c>
      <c r="B149" s="132" t="s">
        <v>212</v>
      </c>
      <c r="C149" s="295">
        <v>1384.2</v>
      </c>
      <c r="D149" s="295">
        <v>1384.2</v>
      </c>
      <c r="E149" s="339">
        <v>1383.8573</v>
      </c>
      <c r="F149" s="423">
        <v>1973.02308</v>
      </c>
      <c r="G149" s="17">
        <f t="shared" si="5"/>
        <v>99.97524201704955</v>
      </c>
      <c r="H149" s="89">
        <f t="shared" si="6"/>
        <v>-0.3427000000001499</v>
      </c>
    </row>
    <row r="150" spans="1:8" ht="12">
      <c r="A150" s="13" t="s">
        <v>168</v>
      </c>
      <c r="B150" s="68" t="s">
        <v>170</v>
      </c>
      <c r="C150" s="269">
        <v>5444.6</v>
      </c>
      <c r="D150" s="269">
        <v>5596</v>
      </c>
      <c r="E150" s="339">
        <v>4940.77366</v>
      </c>
      <c r="F150" s="423">
        <v>6423.0968</v>
      </c>
      <c r="G150" s="17">
        <f t="shared" si="5"/>
        <v>90.74631120743489</v>
      </c>
      <c r="H150" s="89">
        <f t="shared" si="6"/>
        <v>-503.8263400000005</v>
      </c>
    </row>
    <row r="151" spans="1:8" ht="12">
      <c r="A151" s="58" t="s">
        <v>168</v>
      </c>
      <c r="B151" s="67" t="s">
        <v>171</v>
      </c>
      <c r="C151" s="270">
        <v>92696.4</v>
      </c>
      <c r="D151" s="270">
        <v>92696.4</v>
      </c>
      <c r="E151" s="335">
        <v>77239</v>
      </c>
      <c r="F151" s="411">
        <v>79488</v>
      </c>
      <c r="G151" s="17">
        <f t="shared" si="5"/>
        <v>83.3247030089626</v>
      </c>
      <c r="H151" s="89">
        <f t="shared" si="6"/>
        <v>-15457.399999999994</v>
      </c>
    </row>
    <row r="152" spans="1:8" ht="12">
      <c r="A152" s="58" t="s">
        <v>168</v>
      </c>
      <c r="B152" s="67" t="s">
        <v>371</v>
      </c>
      <c r="C152" s="270">
        <v>15653.6</v>
      </c>
      <c r="D152" s="270">
        <v>15653.6</v>
      </c>
      <c r="E152" s="335">
        <v>13463</v>
      </c>
      <c r="F152" s="411">
        <v>10823</v>
      </c>
      <c r="G152" s="17">
        <f t="shared" si="5"/>
        <v>86.00577502938621</v>
      </c>
      <c r="H152" s="89">
        <f t="shared" si="6"/>
        <v>-2190.6000000000004</v>
      </c>
    </row>
    <row r="153" spans="1:8" ht="12">
      <c r="A153" s="58" t="s">
        <v>168</v>
      </c>
      <c r="B153" s="67" t="s">
        <v>173</v>
      </c>
      <c r="C153" s="270"/>
      <c r="D153" s="270"/>
      <c r="E153" s="335"/>
      <c r="F153" s="411">
        <v>419.5</v>
      </c>
      <c r="G153" s="17"/>
      <c r="H153" s="89">
        <f t="shared" si="6"/>
        <v>0</v>
      </c>
    </row>
    <row r="154" spans="1:8" ht="12">
      <c r="A154" s="58" t="s">
        <v>168</v>
      </c>
      <c r="B154" s="67" t="s">
        <v>452</v>
      </c>
      <c r="C154" s="270">
        <v>1185.9</v>
      </c>
      <c r="D154" s="270">
        <v>1186.7</v>
      </c>
      <c r="E154" s="335">
        <v>1002.07214</v>
      </c>
      <c r="F154" s="259"/>
      <c r="G154" s="17"/>
      <c r="H154" s="89"/>
    </row>
    <row r="155" spans="1:8" ht="12">
      <c r="A155" s="58" t="s">
        <v>168</v>
      </c>
      <c r="B155" s="67" t="s">
        <v>174</v>
      </c>
      <c r="C155" s="270">
        <v>1151.6</v>
      </c>
      <c r="D155" s="270">
        <v>1151.6</v>
      </c>
      <c r="E155" s="335">
        <v>683.8566</v>
      </c>
      <c r="F155" s="411">
        <v>1142.5</v>
      </c>
      <c r="G155" s="17"/>
      <c r="H155" s="89">
        <f t="shared" si="6"/>
        <v>-467.74339999999995</v>
      </c>
    </row>
    <row r="156" spans="1:10" ht="12">
      <c r="A156" s="58" t="s">
        <v>168</v>
      </c>
      <c r="B156" s="67" t="s">
        <v>372</v>
      </c>
      <c r="C156" s="270"/>
      <c r="D156" s="270"/>
      <c r="E156" s="335"/>
      <c r="F156" s="411">
        <v>241</v>
      </c>
      <c r="G156" s="17"/>
      <c r="H156" s="89">
        <f t="shared" si="6"/>
        <v>0</v>
      </c>
      <c r="J156" s="1"/>
    </row>
    <row r="157" spans="1:8" ht="12.75">
      <c r="A157" s="58" t="s">
        <v>168</v>
      </c>
      <c r="B157" s="162" t="s">
        <v>292</v>
      </c>
      <c r="C157" s="269"/>
      <c r="D157" s="269"/>
      <c r="E157" s="338"/>
      <c r="F157" s="418">
        <v>7.92</v>
      </c>
      <c r="G157" s="17"/>
      <c r="H157" s="89">
        <f t="shared" si="6"/>
        <v>0</v>
      </c>
    </row>
    <row r="158" spans="1:8" ht="25.5">
      <c r="A158" s="58" t="s">
        <v>168</v>
      </c>
      <c r="B158" s="309" t="s">
        <v>383</v>
      </c>
      <c r="C158" s="269"/>
      <c r="D158" s="269"/>
      <c r="E158" s="338"/>
      <c r="F158" s="418">
        <v>270</v>
      </c>
      <c r="G158" s="17"/>
      <c r="H158" s="89">
        <f t="shared" si="6"/>
        <v>0</v>
      </c>
    </row>
    <row r="159" spans="1:8" ht="25.5">
      <c r="A159" s="48" t="s">
        <v>168</v>
      </c>
      <c r="B159" s="241" t="s">
        <v>423</v>
      </c>
      <c r="C159" s="262"/>
      <c r="D159" s="262"/>
      <c r="E159" s="335"/>
      <c r="F159" s="418">
        <v>119.3</v>
      </c>
      <c r="G159" s="17"/>
      <c r="H159" s="89">
        <f t="shared" si="6"/>
        <v>0</v>
      </c>
    </row>
    <row r="160" spans="1:8" ht="12.75">
      <c r="A160" s="48" t="s">
        <v>168</v>
      </c>
      <c r="B160" s="241" t="s">
        <v>453</v>
      </c>
      <c r="C160" s="262">
        <v>679</v>
      </c>
      <c r="D160" s="262">
        <v>416.2</v>
      </c>
      <c r="E160" s="335">
        <v>346.83332</v>
      </c>
      <c r="F160" s="337"/>
      <c r="G160" s="17"/>
      <c r="H160" s="89"/>
    </row>
    <row r="161" spans="1:8" ht="25.5">
      <c r="A161" s="48" t="s">
        <v>168</v>
      </c>
      <c r="B161" s="241" t="s">
        <v>454</v>
      </c>
      <c r="C161" s="262">
        <v>100.5</v>
      </c>
      <c r="D161" s="262">
        <v>100.5</v>
      </c>
      <c r="E161" s="335">
        <v>100.5</v>
      </c>
      <c r="F161" s="337"/>
      <c r="G161" s="17"/>
      <c r="H161" s="89"/>
    </row>
    <row r="162" spans="1:8" ht="15" customHeight="1">
      <c r="A162" s="48" t="s">
        <v>180</v>
      </c>
      <c r="B162" s="328" t="s">
        <v>425</v>
      </c>
      <c r="C162" s="259">
        <v>1207.9</v>
      </c>
      <c r="D162" s="259">
        <v>1207.9</v>
      </c>
      <c r="E162" s="335">
        <v>750</v>
      </c>
      <c r="F162" s="411">
        <v>1025</v>
      </c>
      <c r="G162" s="17">
        <f aca="true" t="shared" si="7" ref="G162:G173">E162/C162*100</f>
        <v>62.09123271794022</v>
      </c>
      <c r="H162" s="89">
        <f t="shared" si="6"/>
        <v>-457.9000000000001</v>
      </c>
    </row>
    <row r="163" spans="1:8" ht="15" customHeight="1">
      <c r="A163" s="13" t="s">
        <v>456</v>
      </c>
      <c r="B163" s="408" t="s">
        <v>457</v>
      </c>
      <c r="C163" s="263"/>
      <c r="D163" s="259">
        <v>5108</v>
      </c>
      <c r="E163" s="335">
        <v>4987.3</v>
      </c>
      <c r="F163" s="335"/>
      <c r="G163" s="17"/>
      <c r="H163" s="89"/>
    </row>
    <row r="164" spans="1:8" ht="12.75">
      <c r="A164" s="13" t="s">
        <v>428</v>
      </c>
      <c r="B164" s="309" t="s">
        <v>429</v>
      </c>
      <c r="C164" s="269">
        <v>3394.2</v>
      </c>
      <c r="D164" s="262">
        <v>128.3</v>
      </c>
      <c r="E164" s="335">
        <v>128.20608</v>
      </c>
      <c r="F164" s="417">
        <v>204.744</v>
      </c>
      <c r="G164" s="17">
        <f t="shared" si="7"/>
        <v>3.7772105356195866</v>
      </c>
      <c r="H164" s="89">
        <f t="shared" si="6"/>
        <v>-3265.99392</v>
      </c>
    </row>
    <row r="165" spans="1:8" ht="13.5">
      <c r="A165" s="13" t="s">
        <v>467</v>
      </c>
      <c r="B165" s="309" t="s">
        <v>468</v>
      </c>
      <c r="C165" s="269"/>
      <c r="D165" s="262">
        <v>68.6</v>
      </c>
      <c r="E165" s="335">
        <v>68.6</v>
      </c>
      <c r="F165" s="259"/>
      <c r="G165" s="17"/>
      <c r="H165" s="89">
        <f>E165-C165</f>
        <v>68.6</v>
      </c>
    </row>
    <row r="166" spans="1:8" ht="36">
      <c r="A166" s="48" t="s">
        <v>317</v>
      </c>
      <c r="B166" s="132" t="s">
        <v>391</v>
      </c>
      <c r="C166" s="269">
        <v>1195.1</v>
      </c>
      <c r="D166" s="262">
        <v>1235.2</v>
      </c>
      <c r="E166" s="335">
        <v>1235.2</v>
      </c>
      <c r="F166" s="335"/>
      <c r="G166" s="17">
        <f t="shared" si="7"/>
        <v>103.3553677516526</v>
      </c>
      <c r="H166" s="89">
        <f t="shared" si="6"/>
        <v>40.100000000000136</v>
      </c>
    </row>
    <row r="167" spans="1:8" ht="36">
      <c r="A167" s="48" t="s">
        <v>317</v>
      </c>
      <c r="B167" s="132" t="s">
        <v>223</v>
      </c>
      <c r="C167" s="295">
        <v>3831.8</v>
      </c>
      <c r="D167" s="295">
        <v>3791.7</v>
      </c>
      <c r="E167" s="335">
        <v>3791.7</v>
      </c>
      <c r="F167" s="418">
        <v>2825.8828</v>
      </c>
      <c r="G167" s="17">
        <f t="shared" si="7"/>
        <v>98.95349444125475</v>
      </c>
      <c r="H167" s="89">
        <f t="shared" si="6"/>
        <v>-40.100000000000364</v>
      </c>
    </row>
    <row r="168" spans="1:8" ht="12.75" thickBot="1">
      <c r="A168" s="48" t="s">
        <v>458</v>
      </c>
      <c r="B168" s="103" t="s">
        <v>459</v>
      </c>
      <c r="C168" s="289"/>
      <c r="D168" s="289">
        <v>566.4</v>
      </c>
      <c r="E168" s="335">
        <v>481.446</v>
      </c>
      <c r="F168" s="335"/>
      <c r="G168" s="17"/>
      <c r="H168" s="89"/>
    </row>
    <row r="169" spans="1:8" ht="15" customHeight="1" thickBot="1">
      <c r="A169" s="315" t="s">
        <v>182</v>
      </c>
      <c r="B169" s="305" t="s">
        <v>183</v>
      </c>
      <c r="C169" s="323">
        <f>C171+C170</f>
        <v>44393.5</v>
      </c>
      <c r="D169" s="323">
        <f>D171+D170</f>
        <v>44393.5</v>
      </c>
      <c r="E169" s="410">
        <f>E171+E170</f>
        <v>36282.90579</v>
      </c>
      <c r="F169" s="410">
        <f>F171+F170</f>
        <v>38170.479999999996</v>
      </c>
      <c r="G169" s="17">
        <f t="shared" si="7"/>
        <v>81.73022129365785</v>
      </c>
      <c r="H169" s="89">
        <f t="shared" si="6"/>
        <v>-8110.594210000003</v>
      </c>
    </row>
    <row r="170" spans="1:8" ht="15" customHeight="1" thickBot="1">
      <c r="A170" s="139" t="s">
        <v>184</v>
      </c>
      <c r="B170" s="140" t="s">
        <v>424</v>
      </c>
      <c r="C170" s="259">
        <v>12756.5</v>
      </c>
      <c r="D170" s="259">
        <v>12756.5</v>
      </c>
      <c r="E170" s="335">
        <v>10231.207</v>
      </c>
      <c r="F170" s="411">
        <v>10050.48</v>
      </c>
      <c r="G170" s="17">
        <f t="shared" si="7"/>
        <v>80.20387253557011</v>
      </c>
      <c r="H170" s="89">
        <f t="shared" si="6"/>
        <v>-2525.2929999999997</v>
      </c>
    </row>
    <row r="171" spans="1:8" ht="15" customHeight="1" thickBot="1">
      <c r="A171" s="139" t="s">
        <v>184</v>
      </c>
      <c r="B171" s="140" t="s">
        <v>393</v>
      </c>
      <c r="C171" s="291">
        <v>31637</v>
      </c>
      <c r="D171" s="291">
        <v>31637</v>
      </c>
      <c r="E171" s="338">
        <v>26051.69879</v>
      </c>
      <c r="F171" s="418">
        <v>28120</v>
      </c>
      <c r="G171" s="29">
        <f t="shared" si="7"/>
        <v>82.34566738312733</v>
      </c>
      <c r="H171" s="61">
        <f t="shared" si="6"/>
        <v>-5585.301210000001</v>
      </c>
    </row>
    <row r="172" spans="1:8" ht="12.75" thickBot="1">
      <c r="A172" s="72" t="s">
        <v>186</v>
      </c>
      <c r="B172" s="305" t="s">
        <v>206</v>
      </c>
      <c r="C172" s="252">
        <f>C173+C184</f>
        <v>12222.300000000001</v>
      </c>
      <c r="D172" s="252">
        <f>D173+D184+D180+D181+D178+D179</f>
        <v>12496.7</v>
      </c>
      <c r="E172" s="332">
        <f>E173+E184+E178+E180+E181+E183+E174+E175+E182+E179+E176+E177</f>
        <v>9469.88953</v>
      </c>
      <c r="F172" s="343">
        <f>F173+F184+F178+F180+F181+F183+F174+F186+F176+F179+F182+F175</f>
        <v>13598.188540000001</v>
      </c>
      <c r="G172" s="19">
        <f t="shared" si="7"/>
        <v>77.48042127913732</v>
      </c>
      <c r="H172" s="409">
        <f t="shared" si="6"/>
        <v>-2752.4104700000007</v>
      </c>
    </row>
    <row r="173" spans="1:8" ht="12">
      <c r="A173" s="34" t="s">
        <v>188</v>
      </c>
      <c r="B173" s="75" t="s">
        <v>407</v>
      </c>
      <c r="C173" s="267">
        <v>1479.2</v>
      </c>
      <c r="D173" s="267">
        <v>1479.2</v>
      </c>
      <c r="E173" s="334">
        <v>1479.2</v>
      </c>
      <c r="F173" s="417">
        <v>1504</v>
      </c>
      <c r="G173" s="32">
        <f t="shared" si="7"/>
        <v>100</v>
      </c>
      <c r="H173" s="56">
        <f t="shared" si="6"/>
        <v>0</v>
      </c>
    </row>
    <row r="174" spans="1:8" ht="24">
      <c r="A174" s="48" t="s">
        <v>188</v>
      </c>
      <c r="B174" s="49" t="s">
        <v>392</v>
      </c>
      <c r="C174" s="262"/>
      <c r="D174" s="262"/>
      <c r="E174" s="335"/>
      <c r="F174" s="344"/>
      <c r="G174" s="17"/>
      <c r="H174" s="89">
        <f t="shared" si="6"/>
        <v>0</v>
      </c>
    </row>
    <row r="175" spans="1:8" ht="12">
      <c r="A175" s="48" t="s">
        <v>188</v>
      </c>
      <c r="B175" s="132" t="s">
        <v>447</v>
      </c>
      <c r="C175" s="262"/>
      <c r="D175" s="262"/>
      <c r="E175" s="335"/>
      <c r="F175" s="411">
        <v>525.69</v>
      </c>
      <c r="G175" s="17"/>
      <c r="H175" s="89">
        <f t="shared" si="6"/>
        <v>0</v>
      </c>
    </row>
    <row r="176" spans="1:8" ht="12">
      <c r="A176" s="48" t="s">
        <v>188</v>
      </c>
      <c r="B176" s="132" t="s">
        <v>448</v>
      </c>
      <c r="C176" s="262"/>
      <c r="D176" s="262"/>
      <c r="E176" s="335"/>
      <c r="F176" s="344"/>
      <c r="G176" s="17"/>
      <c r="H176" s="89">
        <f t="shared" si="6"/>
        <v>0</v>
      </c>
    </row>
    <row r="177" spans="1:8" ht="12">
      <c r="A177" s="48" t="s">
        <v>465</v>
      </c>
      <c r="B177" s="132" t="s">
        <v>466</v>
      </c>
      <c r="C177" s="262"/>
      <c r="D177" s="262"/>
      <c r="E177" s="335"/>
      <c r="F177" s="344"/>
      <c r="G177" s="17"/>
      <c r="H177" s="89"/>
    </row>
    <row r="178" spans="1:8" ht="12">
      <c r="A178" s="34" t="s">
        <v>281</v>
      </c>
      <c r="B178" s="132" t="s">
        <v>432</v>
      </c>
      <c r="C178" s="285"/>
      <c r="D178" s="285">
        <v>13.6</v>
      </c>
      <c r="E178" s="335"/>
      <c r="F178" s="259">
        <v>15.2</v>
      </c>
      <c r="G178" s="17"/>
      <c r="H178" s="89">
        <f t="shared" si="6"/>
        <v>0</v>
      </c>
    </row>
    <row r="179" spans="1:8" ht="12">
      <c r="A179" s="34" t="s">
        <v>357</v>
      </c>
      <c r="B179" s="132" t="s">
        <v>441</v>
      </c>
      <c r="C179" s="285"/>
      <c r="D179" s="285">
        <v>60.8</v>
      </c>
      <c r="E179" s="335"/>
      <c r="F179" s="344"/>
      <c r="G179" s="17"/>
      <c r="H179" s="89">
        <f>E179-C179</f>
        <v>0</v>
      </c>
    </row>
    <row r="180" spans="1:8" ht="12">
      <c r="A180" s="48" t="s">
        <v>352</v>
      </c>
      <c r="B180" s="49" t="s">
        <v>354</v>
      </c>
      <c r="C180" s="285"/>
      <c r="D180" s="285">
        <v>100</v>
      </c>
      <c r="E180" s="335">
        <v>100</v>
      </c>
      <c r="F180" s="259">
        <v>100</v>
      </c>
      <c r="G180" s="17"/>
      <c r="H180" s="89">
        <f t="shared" si="6"/>
        <v>100</v>
      </c>
    </row>
    <row r="181" spans="1:8" ht="12">
      <c r="A181" s="48" t="s">
        <v>353</v>
      </c>
      <c r="B181" s="49" t="s">
        <v>433</v>
      </c>
      <c r="C181" s="285"/>
      <c r="D181" s="285">
        <v>100</v>
      </c>
      <c r="E181" s="335">
        <v>100</v>
      </c>
      <c r="F181" s="259">
        <v>50</v>
      </c>
      <c r="G181" s="17"/>
      <c r="H181" s="89">
        <f t="shared" si="6"/>
        <v>100</v>
      </c>
    </row>
    <row r="182" spans="1:8" ht="12">
      <c r="A182" s="48" t="s">
        <v>416</v>
      </c>
      <c r="B182" s="103" t="s">
        <v>442</v>
      </c>
      <c r="C182" s="297"/>
      <c r="D182" s="297"/>
      <c r="E182" s="334"/>
      <c r="F182" s="417">
        <v>2555</v>
      </c>
      <c r="G182" s="17"/>
      <c r="H182" s="89">
        <f t="shared" si="6"/>
        <v>0</v>
      </c>
    </row>
    <row r="183" spans="1:8" ht="12.75" thickBot="1">
      <c r="A183" s="48" t="s">
        <v>417</v>
      </c>
      <c r="B183" s="103" t="s">
        <v>418</v>
      </c>
      <c r="C183" s="297"/>
      <c r="D183" s="297"/>
      <c r="E183" s="334"/>
      <c r="F183" s="336"/>
      <c r="G183" s="17"/>
      <c r="H183" s="89">
        <f t="shared" si="6"/>
        <v>0</v>
      </c>
    </row>
    <row r="184" spans="1:8" ht="12.75" thickBot="1">
      <c r="A184" s="100" t="s">
        <v>189</v>
      </c>
      <c r="B184" s="305" t="s">
        <v>346</v>
      </c>
      <c r="C184" s="245">
        <f>C185+C186</f>
        <v>10743.1</v>
      </c>
      <c r="D184" s="245">
        <f>D185+D186</f>
        <v>10743.1</v>
      </c>
      <c r="E184" s="332">
        <f>E185+E186+E189</f>
        <v>7790.68953</v>
      </c>
      <c r="F184" s="332">
        <f>F187+F185+F188</f>
        <v>78.79854</v>
      </c>
      <c r="G184" s="17">
        <f>E184/C184*100</f>
        <v>72.51807699825935</v>
      </c>
      <c r="H184" s="89">
        <f t="shared" si="6"/>
        <v>-2952.4104700000007</v>
      </c>
    </row>
    <row r="185" spans="1:8" ht="12">
      <c r="A185" s="48" t="s">
        <v>190</v>
      </c>
      <c r="B185" s="132" t="s">
        <v>408</v>
      </c>
      <c r="C185" s="295">
        <v>147.4</v>
      </c>
      <c r="D185" s="295">
        <v>147.4</v>
      </c>
      <c r="E185" s="136">
        <v>16.31905</v>
      </c>
      <c r="F185" s="423">
        <v>78.79854</v>
      </c>
      <c r="G185" s="17">
        <f>E185/C185*100</f>
        <v>11.071268656716418</v>
      </c>
      <c r="H185" s="89">
        <f t="shared" si="6"/>
        <v>-131.08095</v>
      </c>
    </row>
    <row r="186" spans="1:8" ht="24">
      <c r="A186" s="48" t="s">
        <v>190</v>
      </c>
      <c r="B186" s="174" t="s">
        <v>426</v>
      </c>
      <c r="C186" s="294">
        <v>10595.7</v>
      </c>
      <c r="D186" s="294">
        <v>10595.7</v>
      </c>
      <c r="E186" s="339">
        <v>7774.37048</v>
      </c>
      <c r="F186" s="423">
        <v>8769.5</v>
      </c>
      <c r="G186" s="17">
        <f>E186/C186*100</f>
        <v>73.37288220693299</v>
      </c>
      <c r="H186" s="89">
        <f t="shared" si="6"/>
        <v>-2821.329520000001</v>
      </c>
    </row>
    <row r="187" spans="1:8" ht="12.75">
      <c r="A187" s="13" t="s">
        <v>190</v>
      </c>
      <c r="B187" s="241" t="s">
        <v>400</v>
      </c>
      <c r="C187" s="295"/>
      <c r="D187" s="295"/>
      <c r="E187" s="339"/>
      <c r="F187" s="386"/>
      <c r="G187" s="17"/>
      <c r="H187" s="89">
        <f t="shared" si="6"/>
        <v>0</v>
      </c>
    </row>
    <row r="188" spans="1:8" ht="12">
      <c r="A188" s="34" t="s">
        <v>270</v>
      </c>
      <c r="B188" s="103" t="s">
        <v>443</v>
      </c>
      <c r="C188" s="289"/>
      <c r="D188" s="289"/>
      <c r="E188" s="334"/>
      <c r="F188" s="339"/>
      <c r="G188" s="17"/>
      <c r="H188" s="89">
        <f t="shared" si="6"/>
        <v>0</v>
      </c>
    </row>
    <row r="189" spans="1:8" ht="12.75" thickBot="1">
      <c r="A189" s="13" t="s">
        <v>190</v>
      </c>
      <c r="B189" s="103" t="s">
        <v>450</v>
      </c>
      <c r="C189" s="289"/>
      <c r="D189" s="289"/>
      <c r="E189" s="336"/>
      <c r="F189" s="348"/>
      <c r="G189" s="17"/>
      <c r="H189" s="89">
        <f t="shared" si="6"/>
        <v>0</v>
      </c>
    </row>
    <row r="190" spans="1:8" ht="12.75" thickBot="1">
      <c r="A190" s="72" t="s">
        <v>320</v>
      </c>
      <c r="B190" s="314" t="s">
        <v>256</v>
      </c>
      <c r="C190" s="284"/>
      <c r="D190" s="284">
        <v>4206</v>
      </c>
      <c r="E190" s="343">
        <v>4195.85445</v>
      </c>
      <c r="F190" s="274">
        <v>3100</v>
      </c>
      <c r="G190" s="17"/>
      <c r="H190" s="89">
        <f t="shared" si="6"/>
        <v>4195.85445</v>
      </c>
    </row>
    <row r="191" spans="1:8" ht="12.75" thickBot="1">
      <c r="A191" s="72" t="s">
        <v>320</v>
      </c>
      <c r="B191" s="314"/>
      <c r="C191" s="284"/>
      <c r="D191" s="284"/>
      <c r="E191" s="332"/>
      <c r="F191" s="377"/>
      <c r="G191" s="17"/>
      <c r="H191" s="89">
        <f t="shared" si="6"/>
        <v>0</v>
      </c>
    </row>
    <row r="192" spans="1:8" ht="12.75" thickBot="1">
      <c r="A192" s="40" t="s">
        <v>228</v>
      </c>
      <c r="B192" s="305" t="s">
        <v>131</v>
      </c>
      <c r="C192" s="284"/>
      <c r="D192" s="284"/>
      <c r="E192" s="332"/>
      <c r="F192" s="343">
        <f>F193</f>
        <v>3.6</v>
      </c>
      <c r="G192" s="17"/>
      <c r="H192" s="89">
        <f t="shared" si="6"/>
        <v>0</v>
      </c>
    </row>
    <row r="193" spans="1:10" ht="12.75" thickBot="1">
      <c r="A193" s="34" t="s">
        <v>229</v>
      </c>
      <c r="B193" s="34" t="s">
        <v>211</v>
      </c>
      <c r="C193" s="260"/>
      <c r="D193" s="260"/>
      <c r="E193" s="334">
        <v>27.3398</v>
      </c>
      <c r="F193" s="258">
        <v>3.6</v>
      </c>
      <c r="G193" s="17"/>
      <c r="H193" s="89">
        <f t="shared" si="6"/>
        <v>27.3398</v>
      </c>
      <c r="J193" s="310"/>
    </row>
    <row r="194" spans="1:8" ht="12.75" thickBot="1">
      <c r="A194" s="40" t="s">
        <v>230</v>
      </c>
      <c r="B194" s="305" t="s">
        <v>132</v>
      </c>
      <c r="C194" s="284"/>
      <c r="D194" s="284"/>
      <c r="E194" s="332">
        <f>E195</f>
        <v>-39.3398</v>
      </c>
      <c r="F194" s="343">
        <f>F195</f>
        <v>-1269.89709</v>
      </c>
      <c r="G194" s="17"/>
      <c r="H194" s="89">
        <f t="shared" si="6"/>
        <v>-39.3398</v>
      </c>
    </row>
    <row r="195" spans="1:8" ht="12.75" thickBot="1">
      <c r="A195" s="92" t="s">
        <v>231</v>
      </c>
      <c r="B195" s="92" t="s">
        <v>133</v>
      </c>
      <c r="C195" s="136"/>
      <c r="D195" s="136"/>
      <c r="E195" s="339">
        <v>-39.3398</v>
      </c>
      <c r="F195" s="136">
        <v>-1269.89709</v>
      </c>
      <c r="G195" s="17"/>
      <c r="H195" s="89">
        <f t="shared" si="6"/>
        <v>-39.3398</v>
      </c>
    </row>
    <row r="196" spans="1:8" ht="12.75" thickBot="1">
      <c r="A196" s="72"/>
      <c r="B196" s="137" t="s">
        <v>191</v>
      </c>
      <c r="C196" s="252">
        <f>C108+C8+C190</f>
        <v>424240.00823000004</v>
      </c>
      <c r="D196" s="252">
        <f>D8+D107</f>
        <v>443824.8114499999</v>
      </c>
      <c r="E196" s="354">
        <f>E8+E107</f>
        <v>357197.84702</v>
      </c>
      <c r="F196" s="354">
        <f>F8+F107</f>
        <v>379694.0344</v>
      </c>
      <c r="G196" s="17">
        <f>E196/C196*100</f>
        <v>84.19711486200674</v>
      </c>
      <c r="H196" s="89">
        <f t="shared" si="6"/>
        <v>-67042.16121000005</v>
      </c>
    </row>
    <row r="197" spans="1:8" ht="12">
      <c r="A197" s="5"/>
      <c r="B197" s="5"/>
      <c r="C197" s="318"/>
      <c r="D197" s="318"/>
      <c r="E197" s="378"/>
      <c r="F197" s="378"/>
      <c r="G197" s="319"/>
      <c r="H197" s="148"/>
    </row>
    <row r="198" spans="1:8" ht="12.75">
      <c r="A198" s="240" t="s">
        <v>434</v>
      </c>
      <c r="B198" s="240"/>
      <c r="C198" s="321"/>
      <c r="D198" s="321"/>
      <c r="E198" s="379"/>
      <c r="F198" s="379"/>
      <c r="G198" s="319"/>
      <c r="H198" s="148"/>
    </row>
    <row r="199" spans="1:7" ht="12.75">
      <c r="A199" s="240" t="s">
        <v>397</v>
      </c>
      <c r="B199" s="322"/>
      <c r="C199" s="322"/>
      <c r="D199" s="322"/>
      <c r="E199" s="380"/>
      <c r="F199" s="380" t="s">
        <v>435</v>
      </c>
      <c r="G199" s="148"/>
    </row>
    <row r="200" spans="1:7" ht="12.75">
      <c r="A200" s="240"/>
      <c r="B200" s="322"/>
      <c r="C200" s="322"/>
      <c r="D200" s="322"/>
      <c r="E200" s="380"/>
      <c r="F200" s="380"/>
      <c r="G200" s="148"/>
    </row>
    <row r="201" spans="1:7" ht="12" hidden="1">
      <c r="A201" s="1"/>
      <c r="B201" s="146"/>
      <c r="C201" s="146"/>
      <c r="D201" s="146"/>
      <c r="E201" s="381"/>
      <c r="F201" s="381"/>
      <c r="G201" s="148"/>
    </row>
    <row r="202" spans="1:6" ht="12">
      <c r="A202" s="320" t="s">
        <v>398</v>
      </c>
      <c r="B202" s="5"/>
      <c r="C202" s="5"/>
      <c r="D202" s="5"/>
      <c r="E202" s="382"/>
      <c r="F202" s="382"/>
    </row>
    <row r="203" spans="1:7" ht="12">
      <c r="A203" s="320" t="s">
        <v>399</v>
      </c>
      <c r="C203" s="5"/>
      <c r="D203" s="5"/>
      <c r="E203" s="383"/>
      <c r="F203" s="383"/>
      <c r="G203" s="4"/>
    </row>
    <row r="204" ht="12">
      <c r="A204" s="1"/>
    </row>
    <row r="205" spans="5:6" ht="12.75">
      <c r="E205" s="357"/>
      <c r="F205" s="357"/>
    </row>
    <row r="206" spans="5:6" ht="12.75">
      <c r="E206" s="384"/>
      <c r="F206" s="384"/>
    </row>
    <row r="207" spans="5:6" ht="12.75">
      <c r="E207" s="357"/>
      <c r="F207" s="357"/>
    </row>
    <row r="208" spans="5:6" ht="12.75">
      <c r="E208" s="357"/>
      <c r="F208" s="357"/>
    </row>
    <row r="209" spans="5:6" ht="12.75">
      <c r="E209" s="357"/>
      <c r="F209" s="357"/>
    </row>
    <row r="210" spans="5:6" ht="12.75">
      <c r="E210" s="357"/>
      <c r="F210" s="357"/>
    </row>
    <row r="211" spans="5:6" ht="12.75">
      <c r="E211" s="357"/>
      <c r="F211" s="357"/>
    </row>
    <row r="212" spans="5:6" ht="12.75">
      <c r="E212" s="357"/>
      <c r="F212" s="357"/>
    </row>
    <row r="213" spans="5:6" ht="12.75">
      <c r="E213" s="357"/>
      <c r="F213" s="357"/>
    </row>
    <row r="214" spans="5:6" ht="12.75">
      <c r="E214" s="357"/>
      <c r="F214" s="357"/>
    </row>
    <row r="215" spans="5:6" ht="12.75">
      <c r="E215" s="357"/>
      <c r="F215" s="357"/>
    </row>
    <row r="216" spans="5:6" ht="12.75">
      <c r="E216" s="357"/>
      <c r="F216" s="357"/>
    </row>
    <row r="217" spans="5:6" ht="12.75">
      <c r="E217" s="357"/>
      <c r="F217" s="357"/>
    </row>
    <row r="218" spans="5:6" ht="12.75">
      <c r="E218" s="357"/>
      <c r="F218" s="357"/>
    </row>
    <row r="219" spans="5:6" ht="12.75">
      <c r="E219" s="357"/>
      <c r="F219" s="357"/>
    </row>
    <row r="220" spans="5:6" ht="12.75">
      <c r="E220" s="357"/>
      <c r="F220" s="357"/>
    </row>
    <row r="221" spans="5:6" ht="12.75">
      <c r="E221" s="357"/>
      <c r="F221" s="357"/>
    </row>
    <row r="222" spans="5:6" ht="12.75">
      <c r="E222" s="357"/>
      <c r="F222" s="357"/>
    </row>
    <row r="223" spans="5:6" ht="12.75">
      <c r="E223" s="357"/>
      <c r="F223" s="357"/>
    </row>
    <row r="224" spans="5:6" ht="12.75">
      <c r="E224" s="357"/>
      <c r="F224" s="357"/>
    </row>
    <row r="225" spans="5:6" ht="12.75">
      <c r="E225" s="357"/>
      <c r="F225" s="357"/>
    </row>
    <row r="226" spans="5:6" ht="12.75">
      <c r="E226" s="357"/>
      <c r="F226" s="357"/>
    </row>
    <row r="227" spans="5:6" ht="12.75">
      <c r="E227" s="357"/>
      <c r="F227" s="357"/>
    </row>
    <row r="228" spans="5:6" ht="12.75">
      <c r="E228" s="357"/>
      <c r="F228" s="357"/>
    </row>
    <row r="229" spans="5:6" ht="12.75">
      <c r="E229" s="357"/>
      <c r="F229" s="357"/>
    </row>
    <row r="230" spans="5:6" ht="12.75">
      <c r="E230" s="357"/>
      <c r="F230" s="357"/>
    </row>
    <row r="231" spans="5:6" ht="12.75">
      <c r="E231" s="357"/>
      <c r="F231" s="357"/>
    </row>
    <row r="232" spans="5:6" ht="12.75">
      <c r="E232" s="357"/>
      <c r="F232" s="357"/>
    </row>
    <row r="233" spans="5:6" ht="12.75">
      <c r="E233" s="357"/>
      <c r="F233" s="357"/>
    </row>
    <row r="234" spans="5:6" ht="12.75">
      <c r="E234" s="357"/>
      <c r="F234" s="357"/>
    </row>
    <row r="235" spans="5:6" ht="12.75">
      <c r="E235" s="357"/>
      <c r="F235" s="357"/>
    </row>
    <row r="236" spans="5:6" ht="12.75">
      <c r="E236" s="357"/>
      <c r="F236" s="357"/>
    </row>
    <row r="237" spans="5:6" ht="12.75">
      <c r="E237" s="357"/>
      <c r="F237" s="357"/>
    </row>
    <row r="238" spans="5:6" ht="12.75">
      <c r="E238" s="357"/>
      <c r="F238" s="357"/>
    </row>
    <row r="239" spans="5:6" ht="12.75">
      <c r="E239" s="357"/>
      <c r="F239" s="357"/>
    </row>
    <row r="240" spans="5:6" ht="12.75">
      <c r="E240" s="357"/>
      <c r="F240" s="357"/>
    </row>
    <row r="241" spans="5:6" ht="12.75">
      <c r="E241" s="357"/>
      <c r="F241" s="357"/>
    </row>
    <row r="242" spans="5:6" ht="12.75">
      <c r="E242" s="357"/>
      <c r="F242" s="357"/>
    </row>
    <row r="243" spans="5:6" ht="12.75">
      <c r="E243" s="357"/>
      <c r="F243" s="357"/>
    </row>
    <row r="244" spans="5:6" ht="12.75">
      <c r="E244" s="357"/>
      <c r="F244" s="357"/>
    </row>
    <row r="245" spans="5:6" ht="12.75">
      <c r="E245" s="357"/>
      <c r="F245" s="357"/>
    </row>
    <row r="246" spans="5:6" ht="12.75">
      <c r="E246" s="357"/>
      <c r="F246" s="357"/>
    </row>
    <row r="247" spans="5:6" ht="12.75">
      <c r="E247" s="357"/>
      <c r="F247" s="357"/>
    </row>
    <row r="248" spans="5:6" ht="12.75">
      <c r="E248" s="357"/>
      <c r="F248" s="357"/>
    </row>
    <row r="249" spans="5:6" ht="12.75">
      <c r="E249" s="357"/>
      <c r="F249" s="357"/>
    </row>
    <row r="250" spans="5:6" ht="12.75">
      <c r="E250" s="357"/>
      <c r="F250" s="357"/>
    </row>
    <row r="251" spans="5:6" ht="12.75">
      <c r="E251" s="357"/>
      <c r="F251" s="357"/>
    </row>
    <row r="252" spans="5:6" ht="12.75">
      <c r="E252" s="357"/>
      <c r="F252" s="357"/>
    </row>
    <row r="253" spans="5:6" ht="12.75">
      <c r="E253" s="357"/>
      <c r="F253" s="357"/>
    </row>
    <row r="254" spans="5:6" ht="12.75">
      <c r="E254" s="357"/>
      <c r="F254" s="357"/>
    </row>
    <row r="255" spans="5:6" ht="12.75">
      <c r="E255" s="357"/>
      <c r="F255" s="357"/>
    </row>
    <row r="256" spans="5:6" ht="12.75">
      <c r="E256" s="357"/>
      <c r="F256" s="357"/>
    </row>
    <row r="257" spans="5:6" ht="12.75">
      <c r="E257" s="357"/>
      <c r="F257" s="357"/>
    </row>
    <row r="258" spans="5:6" ht="12.75">
      <c r="E258" s="357"/>
      <c r="F258" s="357"/>
    </row>
    <row r="259" spans="5:6" ht="12.75">
      <c r="E259" s="357"/>
      <c r="F259" s="357"/>
    </row>
    <row r="260" spans="5:6" ht="12.75">
      <c r="E260" s="357"/>
      <c r="F260" s="357"/>
    </row>
    <row r="261" spans="5:6" ht="12.75">
      <c r="E261" s="357"/>
      <c r="F261" s="357"/>
    </row>
    <row r="262" spans="5:6" ht="12.75">
      <c r="E262" s="357"/>
      <c r="F262" s="357"/>
    </row>
    <row r="263" spans="5:6" ht="12.75">
      <c r="E263" s="357"/>
      <c r="F263" s="357"/>
    </row>
    <row r="264" spans="5:6" ht="12.75">
      <c r="E264" s="357"/>
      <c r="F264" s="357"/>
    </row>
    <row r="265" spans="5:6" ht="12.75">
      <c r="E265" s="357"/>
      <c r="F265" s="357"/>
    </row>
    <row r="266" spans="5:6" ht="12.75">
      <c r="E266" s="357"/>
      <c r="F266" s="357"/>
    </row>
    <row r="267" spans="5:6" ht="12.75">
      <c r="E267" s="357"/>
      <c r="F267" s="357"/>
    </row>
    <row r="268" spans="5:6" ht="12.75">
      <c r="E268" s="357"/>
      <c r="F268" s="357"/>
    </row>
    <row r="269" spans="5:6" ht="12.75">
      <c r="E269" s="357"/>
      <c r="F269" s="357"/>
    </row>
    <row r="270" spans="5:6" ht="12.75">
      <c r="E270" s="357"/>
      <c r="F270" s="357"/>
    </row>
    <row r="271" spans="5:6" ht="12.75">
      <c r="E271" s="357"/>
      <c r="F271" s="357"/>
    </row>
    <row r="272" spans="5:6" ht="12.75">
      <c r="E272" s="357"/>
      <c r="F272" s="357"/>
    </row>
    <row r="273" spans="5:6" ht="12.75">
      <c r="E273" s="357"/>
      <c r="F273" s="357"/>
    </row>
    <row r="274" spans="5:6" ht="12.75">
      <c r="E274" s="357"/>
      <c r="F274" s="357"/>
    </row>
    <row r="275" spans="5:6" ht="12.75">
      <c r="E275" s="357"/>
      <c r="F275" s="357"/>
    </row>
    <row r="276" spans="5:6" ht="12.75">
      <c r="E276" s="357"/>
      <c r="F276" s="357"/>
    </row>
    <row r="277" spans="5:6" ht="12.75">
      <c r="E277" s="357"/>
      <c r="F277" s="357"/>
    </row>
    <row r="278" spans="5:6" ht="12.75">
      <c r="E278" s="357"/>
      <c r="F278" s="357"/>
    </row>
    <row r="279" spans="5:6" ht="12.75">
      <c r="E279" s="357"/>
      <c r="F279" s="357"/>
    </row>
    <row r="280" spans="5:6" ht="12.75">
      <c r="E280" s="357"/>
      <c r="F280" s="357"/>
    </row>
    <row r="281" spans="5:6" ht="12.75">
      <c r="E281" s="357"/>
      <c r="F281" s="357"/>
    </row>
    <row r="282" spans="5:6" ht="12.75">
      <c r="E282" s="357"/>
      <c r="F282" s="357"/>
    </row>
    <row r="283" spans="5:6" ht="12.75">
      <c r="E283" s="357"/>
      <c r="F283" s="357"/>
    </row>
    <row r="284" spans="5:6" ht="12.75">
      <c r="E284" s="357"/>
      <c r="F284" s="357"/>
    </row>
    <row r="285" spans="5:6" ht="12.75">
      <c r="E285" s="357"/>
      <c r="F285" s="357"/>
    </row>
    <row r="286" spans="5:6" ht="12.75">
      <c r="E286" s="357"/>
      <c r="F286" s="357"/>
    </row>
    <row r="287" spans="5:6" ht="12.75">
      <c r="E287" s="357"/>
      <c r="F287" s="357"/>
    </row>
    <row r="288" spans="5:6" ht="12.75">
      <c r="E288" s="357"/>
      <c r="F288" s="357"/>
    </row>
    <row r="289" spans="5:6" ht="12.75">
      <c r="E289" s="357"/>
      <c r="F289" s="357"/>
    </row>
    <row r="290" spans="5:6" ht="12.75">
      <c r="E290" s="357"/>
      <c r="F290" s="357"/>
    </row>
    <row r="291" spans="5:6" ht="12.75">
      <c r="E291" s="357"/>
      <c r="F291" s="357"/>
    </row>
    <row r="292" spans="5:6" ht="12.75">
      <c r="E292" s="357"/>
      <c r="F292" s="357"/>
    </row>
    <row r="293" spans="5:6" ht="12.75">
      <c r="E293" s="357"/>
      <c r="F293" s="357"/>
    </row>
    <row r="294" spans="5:6" ht="12.75">
      <c r="E294" s="357"/>
      <c r="F294" s="357"/>
    </row>
    <row r="295" spans="5:6" ht="12.75">
      <c r="E295" s="357"/>
      <c r="F295" s="357"/>
    </row>
    <row r="296" spans="5:6" ht="12.75">
      <c r="E296" s="357"/>
      <c r="F296" s="357"/>
    </row>
    <row r="297" spans="5:6" ht="12.75">
      <c r="E297" s="357"/>
      <c r="F297" s="357"/>
    </row>
    <row r="298" spans="5:6" ht="12.75">
      <c r="E298" s="357"/>
      <c r="F298" s="357"/>
    </row>
    <row r="299" spans="5:6" ht="12.75">
      <c r="E299" s="357"/>
      <c r="F299" s="357"/>
    </row>
    <row r="300" spans="5:6" ht="12.75">
      <c r="E300" s="357"/>
      <c r="F300" s="357"/>
    </row>
    <row r="301" spans="5:6" ht="12.75">
      <c r="E301" s="357"/>
      <c r="F301" s="357"/>
    </row>
    <row r="302" spans="5:6" ht="12.75">
      <c r="E302" s="357"/>
      <c r="F302" s="357"/>
    </row>
    <row r="303" spans="5:6" ht="12.75">
      <c r="E303" s="357"/>
      <c r="F303" s="357"/>
    </row>
    <row r="304" spans="5:6" ht="12.75">
      <c r="E304" s="357"/>
      <c r="F304" s="357"/>
    </row>
    <row r="305" spans="5:6" ht="12.75">
      <c r="E305" s="357"/>
      <c r="F305" s="357"/>
    </row>
    <row r="306" spans="5:6" ht="12.75">
      <c r="E306" s="357"/>
      <c r="F306" s="357"/>
    </row>
    <row r="307" spans="5:6" ht="12.75">
      <c r="E307" s="357"/>
      <c r="F307" s="357"/>
    </row>
    <row r="308" spans="5:6" ht="12.75">
      <c r="E308" s="357"/>
      <c r="F308" s="357"/>
    </row>
    <row r="309" spans="5:6" ht="12.75">
      <c r="E309" s="357"/>
      <c r="F309" s="357"/>
    </row>
    <row r="310" spans="5:6" ht="12.75">
      <c r="E310" s="357"/>
      <c r="F310" s="357"/>
    </row>
    <row r="311" spans="5:6" ht="12.75">
      <c r="E311" s="357"/>
      <c r="F311" s="357"/>
    </row>
    <row r="312" spans="5:6" ht="12.75">
      <c r="E312" s="357"/>
      <c r="F312" s="357"/>
    </row>
    <row r="313" spans="5:6" ht="12.75">
      <c r="E313" s="357"/>
      <c r="F313" s="357"/>
    </row>
    <row r="314" spans="5:6" ht="12.75">
      <c r="E314" s="357"/>
      <c r="F314" s="357"/>
    </row>
    <row r="315" spans="5:6" ht="12.75">
      <c r="E315" s="357"/>
      <c r="F315" s="357"/>
    </row>
    <row r="316" spans="5:6" ht="12.75">
      <c r="E316" s="357"/>
      <c r="F316" s="357"/>
    </row>
    <row r="317" spans="5:6" ht="12.75">
      <c r="E317" s="357"/>
      <c r="F317" s="357"/>
    </row>
    <row r="318" spans="5:6" ht="12.75">
      <c r="E318" s="357"/>
      <c r="F318" s="357"/>
    </row>
    <row r="319" spans="5:6" ht="12.75">
      <c r="E319" s="357"/>
      <c r="F319" s="357"/>
    </row>
    <row r="320" spans="5:6" ht="12.75">
      <c r="E320" s="357"/>
      <c r="F320" s="357"/>
    </row>
    <row r="321" spans="5:6" ht="12.75">
      <c r="E321" s="357"/>
      <c r="F321" s="357"/>
    </row>
    <row r="322" spans="5:6" ht="12.75">
      <c r="E322" s="357"/>
      <c r="F322" s="357"/>
    </row>
    <row r="323" spans="5:6" ht="12.75">
      <c r="E323" s="357"/>
      <c r="F323" s="357"/>
    </row>
    <row r="324" spans="5:6" ht="12.75">
      <c r="E324" s="357"/>
      <c r="F324" s="357"/>
    </row>
    <row r="325" spans="5:6" ht="12.75">
      <c r="E325" s="357"/>
      <c r="F325" s="357"/>
    </row>
    <row r="326" spans="5:6" ht="12.75">
      <c r="E326" s="357"/>
      <c r="F326" s="357"/>
    </row>
    <row r="327" spans="5:6" ht="12.75">
      <c r="E327" s="357"/>
      <c r="F327" s="357"/>
    </row>
    <row r="328" spans="5:6" ht="12.75">
      <c r="E328" s="357"/>
      <c r="F328" s="357"/>
    </row>
    <row r="329" spans="5:6" ht="12.75">
      <c r="E329" s="357"/>
      <c r="F329" s="357"/>
    </row>
    <row r="330" spans="5:6" ht="12.75">
      <c r="E330" s="357"/>
      <c r="F330" s="357"/>
    </row>
    <row r="331" spans="5:6" ht="12.75">
      <c r="E331" s="357"/>
      <c r="F331" s="357"/>
    </row>
    <row r="332" spans="5:6" ht="12.75">
      <c r="E332" s="357"/>
      <c r="F332" s="357"/>
    </row>
    <row r="333" spans="5:6" ht="12.75">
      <c r="E333" s="357"/>
      <c r="F333" s="357"/>
    </row>
    <row r="334" spans="5:6" ht="12.75">
      <c r="E334" s="357"/>
      <c r="F334" s="357"/>
    </row>
    <row r="335" spans="5:6" ht="12.75">
      <c r="E335" s="357"/>
      <c r="F335" s="357"/>
    </row>
    <row r="336" spans="5:6" ht="12.75">
      <c r="E336" s="357"/>
      <c r="F336" s="357"/>
    </row>
    <row r="337" spans="5:6" ht="12.75">
      <c r="E337" s="357"/>
      <c r="F337" s="357"/>
    </row>
    <row r="338" spans="5:6" ht="12.75">
      <c r="E338" s="357"/>
      <c r="F338" s="357"/>
    </row>
    <row r="339" spans="5:6" ht="12.75">
      <c r="E339" s="357"/>
      <c r="F339" s="357"/>
    </row>
    <row r="340" spans="5:6" ht="12.75">
      <c r="E340" s="357"/>
      <c r="F340" s="357"/>
    </row>
    <row r="341" spans="5:6" ht="12.75">
      <c r="E341" s="357"/>
      <c r="F341" s="357"/>
    </row>
    <row r="342" spans="5:6" ht="12.75">
      <c r="E342" s="357"/>
      <c r="F342" s="357"/>
    </row>
    <row r="343" spans="5:6" ht="12.75">
      <c r="E343" s="357"/>
      <c r="F343" s="357"/>
    </row>
    <row r="344" spans="5:6" ht="12.75">
      <c r="E344" s="357"/>
      <c r="F344" s="357"/>
    </row>
    <row r="345" spans="5:6" ht="12.75">
      <c r="E345" s="357"/>
      <c r="F345" s="357"/>
    </row>
    <row r="346" spans="5:6" ht="12.75">
      <c r="E346" s="357"/>
      <c r="F346" s="357"/>
    </row>
    <row r="347" spans="5:6" ht="12.75">
      <c r="E347" s="357"/>
      <c r="F347" s="357"/>
    </row>
    <row r="348" spans="5:6" ht="12.75">
      <c r="E348" s="357"/>
      <c r="F348" s="357"/>
    </row>
    <row r="349" spans="5:6" ht="12.75">
      <c r="E349" s="357"/>
      <c r="F349" s="357"/>
    </row>
    <row r="350" spans="5:6" ht="12.75">
      <c r="E350" s="357"/>
      <c r="F350" s="357"/>
    </row>
    <row r="351" spans="5:6" ht="12.75">
      <c r="E351" s="357"/>
      <c r="F351" s="357"/>
    </row>
    <row r="352" spans="5:6" ht="12.75">
      <c r="E352" s="357"/>
      <c r="F352" s="357"/>
    </row>
    <row r="353" spans="5:6" ht="12.75">
      <c r="E353" s="357"/>
      <c r="F353" s="357"/>
    </row>
    <row r="354" spans="5:6" ht="12.75">
      <c r="E354" s="357"/>
      <c r="F354" s="357"/>
    </row>
    <row r="355" spans="5:6" ht="12.75">
      <c r="E355" s="357"/>
      <c r="F355" s="357"/>
    </row>
    <row r="356" spans="5:6" ht="12.75">
      <c r="E356" s="357"/>
      <c r="F356" s="357"/>
    </row>
    <row r="357" spans="5:6" ht="12.75">
      <c r="E357" s="357"/>
      <c r="F357" s="357"/>
    </row>
    <row r="358" spans="5:6" ht="12.75">
      <c r="E358" s="357"/>
      <c r="F358" s="357"/>
    </row>
    <row r="359" spans="5:6" ht="12.75">
      <c r="E359" s="357"/>
      <c r="F359" s="357"/>
    </row>
    <row r="360" spans="5:6" ht="12.75">
      <c r="E360" s="357"/>
      <c r="F360" s="357"/>
    </row>
    <row r="361" spans="5:6" ht="12.75">
      <c r="E361" s="357"/>
      <c r="F361" s="357"/>
    </row>
    <row r="362" spans="5:6" ht="12.75">
      <c r="E362" s="357"/>
      <c r="F362" s="357"/>
    </row>
    <row r="363" spans="5:6" ht="12.75">
      <c r="E363" s="357"/>
      <c r="F363" s="357"/>
    </row>
    <row r="364" spans="5:6" ht="12.75">
      <c r="E364" s="357"/>
      <c r="F364" s="357"/>
    </row>
    <row r="365" spans="5:6" ht="12.75">
      <c r="E365" s="357"/>
      <c r="F365" s="357"/>
    </row>
    <row r="366" spans="5:6" ht="12.75">
      <c r="E366" s="357"/>
      <c r="F366" s="357"/>
    </row>
    <row r="367" spans="5:6" ht="12.75">
      <c r="E367" s="357"/>
      <c r="F367" s="357"/>
    </row>
    <row r="368" spans="5:6" ht="12.75">
      <c r="E368" s="357"/>
      <c r="F368" s="357"/>
    </row>
    <row r="369" spans="5:6" ht="12.75">
      <c r="E369" s="357"/>
      <c r="F369" s="357"/>
    </row>
    <row r="370" spans="5:6" ht="12.75">
      <c r="E370" s="357"/>
      <c r="F370" s="357"/>
    </row>
    <row r="371" spans="5:6" ht="12.75">
      <c r="E371" s="357"/>
      <c r="F371" s="357"/>
    </row>
    <row r="372" spans="5:6" ht="12.75">
      <c r="E372" s="357"/>
      <c r="F372" s="357"/>
    </row>
    <row r="373" spans="5:6" ht="12.75">
      <c r="E373" s="357"/>
      <c r="F373" s="357"/>
    </row>
    <row r="374" spans="5:6" ht="12.75">
      <c r="E374" s="357"/>
      <c r="F374" s="357"/>
    </row>
    <row r="375" spans="5:6" ht="12.75">
      <c r="E375" s="357"/>
      <c r="F375" s="357"/>
    </row>
    <row r="376" spans="5:6" ht="12.75">
      <c r="E376" s="357"/>
      <c r="F376" s="357"/>
    </row>
    <row r="377" spans="5:6" ht="12.75">
      <c r="E377" s="357"/>
      <c r="F377" s="357"/>
    </row>
    <row r="378" spans="5:6" ht="12.75">
      <c r="E378" s="357"/>
      <c r="F378" s="357"/>
    </row>
    <row r="379" spans="5:6" ht="12.75">
      <c r="E379" s="357"/>
      <c r="F379" s="357"/>
    </row>
    <row r="380" spans="5:6" ht="12.75">
      <c r="E380" s="357"/>
      <c r="F380" s="357"/>
    </row>
    <row r="381" spans="5:6" ht="12.75">
      <c r="E381" s="357"/>
      <c r="F381" s="357"/>
    </row>
    <row r="382" spans="5:6" ht="12.75">
      <c r="E382" s="357"/>
      <c r="F382" s="357"/>
    </row>
    <row r="383" spans="5:6" ht="12.75">
      <c r="E383" s="357"/>
      <c r="F383" s="357"/>
    </row>
    <row r="384" spans="5:6" ht="12.75">
      <c r="E384" s="357"/>
      <c r="F384" s="357"/>
    </row>
    <row r="385" spans="5:6" ht="12.75">
      <c r="E385" s="357"/>
      <c r="F385" s="357"/>
    </row>
    <row r="386" spans="5:6" ht="12.75">
      <c r="E386" s="357"/>
      <c r="F386" s="357"/>
    </row>
    <row r="387" spans="5:6" ht="12.75">
      <c r="E387" s="357"/>
      <c r="F387" s="357"/>
    </row>
    <row r="388" spans="5:6" ht="12.75">
      <c r="E388" s="357"/>
      <c r="F388" s="357"/>
    </row>
    <row r="389" spans="5:6" ht="12.75">
      <c r="E389" s="357"/>
      <c r="F389" s="357"/>
    </row>
    <row r="390" spans="5:6" ht="12.75">
      <c r="E390" s="357"/>
      <c r="F390" s="357"/>
    </row>
    <row r="391" spans="5:6" ht="12.75">
      <c r="E391" s="357"/>
      <c r="F391" s="357"/>
    </row>
    <row r="392" spans="5:6" ht="12.75">
      <c r="E392" s="357"/>
      <c r="F392" s="357"/>
    </row>
    <row r="393" spans="5:6" ht="12.75">
      <c r="E393" s="357"/>
      <c r="F393" s="357"/>
    </row>
    <row r="394" spans="5:6" ht="12.75">
      <c r="E394" s="357"/>
      <c r="F394" s="357"/>
    </row>
    <row r="395" spans="5:6" ht="12.75">
      <c r="E395" s="357"/>
      <c r="F395" s="357"/>
    </row>
    <row r="396" spans="5:6" ht="12.75">
      <c r="E396" s="357"/>
      <c r="F396" s="357"/>
    </row>
    <row r="397" spans="5:6" ht="12.75">
      <c r="E397" s="357"/>
      <c r="F397" s="357"/>
    </row>
    <row r="398" spans="5:6" ht="12.75">
      <c r="E398" s="357"/>
      <c r="F398" s="357"/>
    </row>
    <row r="399" spans="5:6" ht="12.75">
      <c r="E399" s="357"/>
      <c r="F399" s="357"/>
    </row>
    <row r="400" spans="5:6" ht="12.75">
      <c r="E400" s="357"/>
      <c r="F400" s="357"/>
    </row>
    <row r="401" spans="5:6" ht="12.75">
      <c r="E401" s="357"/>
      <c r="F401" s="357"/>
    </row>
    <row r="402" spans="5:6" ht="12.75">
      <c r="E402" s="357"/>
      <c r="F402" s="357"/>
    </row>
    <row r="403" spans="5:6" ht="12.75">
      <c r="E403" s="357"/>
      <c r="F403" s="357"/>
    </row>
    <row r="404" spans="5:6" ht="12.75">
      <c r="E404" s="357"/>
      <c r="F404" s="357"/>
    </row>
    <row r="405" spans="5:6" ht="12.75">
      <c r="E405" s="357"/>
      <c r="F405" s="357"/>
    </row>
    <row r="406" spans="5:6" ht="12.75">
      <c r="E406" s="357"/>
      <c r="F406" s="357"/>
    </row>
    <row r="407" spans="5:6" ht="12.75">
      <c r="E407" s="357"/>
      <c r="F407" s="357"/>
    </row>
    <row r="408" spans="5:6" ht="12.75">
      <c r="E408" s="357"/>
      <c r="F408" s="357"/>
    </row>
    <row r="409" spans="5:6" ht="12.75">
      <c r="E409" s="357"/>
      <c r="F409" s="357"/>
    </row>
    <row r="410" spans="5:6" ht="12.75">
      <c r="E410" s="357"/>
      <c r="F410" s="357"/>
    </row>
    <row r="411" spans="5:6" ht="12.75">
      <c r="E411" s="357"/>
      <c r="F411" s="357"/>
    </row>
    <row r="412" spans="5:6" ht="12.75">
      <c r="E412" s="357"/>
      <c r="F412" s="357"/>
    </row>
    <row r="413" spans="5:6" ht="12.75">
      <c r="E413" s="357"/>
      <c r="F413" s="357"/>
    </row>
    <row r="414" spans="5:6" ht="12.75">
      <c r="E414" s="357"/>
      <c r="F414" s="357"/>
    </row>
    <row r="415" spans="5:6" ht="12.75">
      <c r="E415" s="357"/>
      <c r="F415" s="357"/>
    </row>
    <row r="416" spans="5:6" ht="12.75">
      <c r="E416" s="357"/>
      <c r="F416" s="357"/>
    </row>
    <row r="417" spans="5:6" ht="12.75">
      <c r="E417" s="357"/>
      <c r="F417" s="357"/>
    </row>
    <row r="418" spans="5:6" ht="12.75">
      <c r="E418" s="357"/>
      <c r="F418" s="357"/>
    </row>
    <row r="419" spans="5:6" ht="12.75">
      <c r="E419" s="357"/>
      <c r="F419" s="357"/>
    </row>
    <row r="420" spans="5:6" ht="12.75">
      <c r="E420" s="357"/>
      <c r="F420" s="357"/>
    </row>
    <row r="421" spans="5:6" ht="12.75">
      <c r="E421" s="357"/>
      <c r="F421" s="357"/>
    </row>
    <row r="422" spans="5:6" ht="12.75">
      <c r="E422" s="357"/>
      <c r="F422" s="357"/>
    </row>
    <row r="423" spans="5:6" ht="12.75">
      <c r="E423" s="357"/>
      <c r="F423" s="357"/>
    </row>
    <row r="424" spans="5:6" ht="12.75">
      <c r="E424" s="357"/>
      <c r="F424" s="357"/>
    </row>
    <row r="425" spans="5:6" ht="12.75">
      <c r="E425" s="357"/>
      <c r="F425" s="357"/>
    </row>
    <row r="426" spans="5:6" ht="12.75">
      <c r="E426" s="357"/>
      <c r="F426" s="357"/>
    </row>
    <row r="427" spans="5:6" ht="12.75">
      <c r="E427" s="357"/>
      <c r="F427" s="357"/>
    </row>
    <row r="428" spans="5:6" ht="12.75">
      <c r="E428" s="357"/>
      <c r="F428" s="357"/>
    </row>
    <row r="429" spans="5:6" ht="12.75">
      <c r="E429" s="357"/>
      <c r="F429" s="357"/>
    </row>
    <row r="430" spans="5:6" ht="12.75">
      <c r="E430" s="357"/>
      <c r="F430" s="357"/>
    </row>
    <row r="431" spans="5:6" ht="12.75">
      <c r="E431" s="357"/>
      <c r="F431" s="357"/>
    </row>
    <row r="432" spans="5:6" ht="12.75">
      <c r="E432" s="357"/>
      <c r="F432" s="357"/>
    </row>
    <row r="433" spans="5:6" ht="12.75">
      <c r="E433" s="357"/>
      <c r="F433" s="357"/>
    </row>
    <row r="434" spans="5:6" ht="12.75">
      <c r="E434" s="357"/>
      <c r="F434" s="357"/>
    </row>
    <row r="435" spans="5:6" ht="12.75">
      <c r="E435" s="357"/>
      <c r="F435" s="357"/>
    </row>
    <row r="436" spans="5:6" ht="12.75">
      <c r="E436" s="357"/>
      <c r="F436" s="357"/>
    </row>
    <row r="437" spans="5:6" ht="12.75">
      <c r="E437" s="357"/>
      <c r="F437" s="357"/>
    </row>
    <row r="438" spans="5:6" ht="12.75">
      <c r="E438" s="357"/>
      <c r="F438" s="357"/>
    </row>
    <row r="439" spans="5:6" ht="12.75">
      <c r="E439" s="357"/>
      <c r="F439" s="357"/>
    </row>
    <row r="440" spans="5:6" ht="12.75">
      <c r="E440" s="357"/>
      <c r="F440" s="357"/>
    </row>
    <row r="441" spans="5:6" ht="12.75">
      <c r="E441" s="357"/>
      <c r="F441" s="357"/>
    </row>
    <row r="442" spans="5:6" ht="12.75">
      <c r="E442" s="357"/>
      <c r="F442" s="357"/>
    </row>
    <row r="443" spans="5:6" ht="12.75">
      <c r="E443" s="357"/>
      <c r="F443" s="357"/>
    </row>
    <row r="444" spans="5:6" ht="12.75">
      <c r="E444" s="357"/>
      <c r="F444" s="357"/>
    </row>
    <row r="445" spans="5:6" ht="12.75">
      <c r="E445" s="357"/>
      <c r="F445" s="357"/>
    </row>
    <row r="446" spans="5:6" ht="12.75">
      <c r="E446" s="357"/>
      <c r="F446" s="357"/>
    </row>
    <row r="447" spans="5:6" ht="12.75">
      <c r="E447" s="357"/>
      <c r="F447" s="357"/>
    </row>
    <row r="448" spans="5:6" ht="12.75">
      <c r="E448" s="357"/>
      <c r="F448" s="357"/>
    </row>
    <row r="449" spans="5:6" ht="12.75">
      <c r="E449" s="357"/>
      <c r="F449" s="357"/>
    </row>
    <row r="450" spans="5:6" ht="12.75">
      <c r="E450" s="357"/>
      <c r="F450" s="357"/>
    </row>
    <row r="451" spans="5:6" ht="12.75">
      <c r="E451" s="357"/>
      <c r="F451" s="357"/>
    </row>
    <row r="452" spans="5:6" ht="12.75">
      <c r="E452" s="357"/>
      <c r="F452" s="357"/>
    </row>
    <row r="453" spans="5:6" ht="12.75">
      <c r="E453" s="357"/>
      <c r="F453" s="357"/>
    </row>
    <row r="454" spans="5:6" ht="12.75">
      <c r="E454" s="357"/>
      <c r="F454" s="357"/>
    </row>
    <row r="455" spans="5:6" ht="12.75">
      <c r="E455" s="357"/>
      <c r="F455" s="357"/>
    </row>
    <row r="456" spans="5:6" ht="12.75">
      <c r="E456" s="357"/>
      <c r="F456" s="357"/>
    </row>
    <row r="457" spans="5:6" ht="12.75">
      <c r="E457" s="357"/>
      <c r="F457" s="357"/>
    </row>
    <row r="458" spans="5:6" ht="12.75">
      <c r="E458" s="357"/>
      <c r="F458" s="357"/>
    </row>
    <row r="459" spans="5:6" ht="12.75">
      <c r="E459" s="357"/>
      <c r="F459" s="357"/>
    </row>
    <row r="460" spans="5:6" ht="12.75">
      <c r="E460" s="357"/>
      <c r="F460" s="357"/>
    </row>
    <row r="461" spans="5:6" ht="12.75">
      <c r="E461" s="357"/>
      <c r="F461" s="357"/>
    </row>
    <row r="462" spans="5:6" ht="12.75">
      <c r="E462" s="357"/>
      <c r="F462" s="357"/>
    </row>
    <row r="463" spans="5:6" ht="12.75">
      <c r="E463" s="357"/>
      <c r="F463" s="357"/>
    </row>
    <row r="464" spans="5:6" ht="12.75">
      <c r="E464" s="357"/>
      <c r="F464" s="357"/>
    </row>
    <row r="465" spans="5:6" ht="12.75">
      <c r="E465" s="357"/>
      <c r="F465" s="357"/>
    </row>
    <row r="466" spans="5:6" ht="12.75">
      <c r="E466" s="357"/>
      <c r="F466" s="357"/>
    </row>
    <row r="467" spans="5:6" ht="12.75">
      <c r="E467" s="357"/>
      <c r="F467" s="357"/>
    </row>
    <row r="468" spans="5:6" ht="12.75">
      <c r="E468" s="357"/>
      <c r="F468" s="357"/>
    </row>
    <row r="469" spans="5:6" ht="12.75">
      <c r="E469" s="357"/>
      <c r="F469" s="357"/>
    </row>
    <row r="470" spans="5:6" ht="12.75">
      <c r="E470" s="357"/>
      <c r="F470" s="357"/>
    </row>
    <row r="471" spans="5:6" ht="12.75">
      <c r="E471" s="357"/>
      <c r="F471" s="357"/>
    </row>
    <row r="472" spans="5:6" ht="12.75">
      <c r="E472" s="357"/>
      <c r="F472" s="357"/>
    </row>
    <row r="473" spans="5:6" ht="12.75">
      <c r="E473" s="357"/>
      <c r="F473" s="357"/>
    </row>
    <row r="474" spans="5:6" ht="12.75">
      <c r="E474" s="357"/>
      <c r="F474" s="357"/>
    </row>
    <row r="475" spans="5:6" ht="12.75">
      <c r="E475" s="357"/>
      <c r="F475" s="357"/>
    </row>
    <row r="476" spans="5:6" ht="12.75">
      <c r="E476" s="357"/>
      <c r="F476" s="357"/>
    </row>
    <row r="477" spans="5:6" ht="12.75">
      <c r="E477" s="357"/>
      <c r="F477" s="357"/>
    </row>
    <row r="478" spans="5:6" ht="12.75">
      <c r="E478" s="357"/>
      <c r="F478" s="357"/>
    </row>
    <row r="479" spans="5:6" ht="12.75">
      <c r="E479" s="357"/>
      <c r="F479" s="357"/>
    </row>
    <row r="480" spans="5:6" ht="12.75">
      <c r="E480" s="357"/>
      <c r="F480" s="357"/>
    </row>
    <row r="481" spans="5:6" ht="12.75">
      <c r="E481" s="357"/>
      <c r="F481" s="357"/>
    </row>
    <row r="482" spans="5:6" ht="12.75">
      <c r="E482" s="357"/>
      <c r="F482" s="357"/>
    </row>
    <row r="483" spans="5:6" ht="12.75">
      <c r="E483" s="357"/>
      <c r="F483" s="357"/>
    </row>
    <row r="484" spans="5:6" ht="12.75">
      <c r="E484" s="357"/>
      <c r="F484" s="357"/>
    </row>
    <row r="485" spans="5:6" ht="12.75">
      <c r="E485" s="357"/>
      <c r="F485" s="357"/>
    </row>
    <row r="486" spans="5:6" ht="12.75">
      <c r="E486" s="357"/>
      <c r="F486" s="357"/>
    </row>
    <row r="487" spans="5:6" ht="12.75">
      <c r="E487" s="357"/>
      <c r="F487" s="357"/>
    </row>
    <row r="488" spans="5:6" ht="12.75">
      <c r="E488" s="357"/>
      <c r="F488" s="357"/>
    </row>
    <row r="489" spans="5:6" ht="12.75">
      <c r="E489" s="357"/>
      <c r="F489" s="357"/>
    </row>
    <row r="490" spans="5:6" ht="12.75">
      <c r="E490" s="357"/>
      <c r="F490" s="357"/>
    </row>
    <row r="491" spans="5:6" ht="12.75">
      <c r="E491" s="357"/>
      <c r="F491" s="357"/>
    </row>
    <row r="492" spans="5:6" ht="12.75">
      <c r="E492" s="357"/>
      <c r="F492" s="357"/>
    </row>
    <row r="493" spans="5:6" ht="12.75">
      <c r="E493" s="357"/>
      <c r="F493" s="357"/>
    </row>
    <row r="494" spans="5:6" ht="12.75">
      <c r="E494" s="357"/>
      <c r="F494" s="357"/>
    </row>
    <row r="495" spans="5:6" ht="12.75">
      <c r="E495" s="357"/>
      <c r="F495" s="357"/>
    </row>
    <row r="496" spans="5:6" ht="12.75">
      <c r="E496" s="357"/>
      <c r="F496" s="357"/>
    </row>
    <row r="497" spans="5:6" ht="12.75">
      <c r="E497" s="357"/>
      <c r="F497" s="357"/>
    </row>
    <row r="498" spans="5:6" ht="12.75">
      <c r="E498" s="357"/>
      <c r="F498" s="357"/>
    </row>
    <row r="499" spans="5:6" ht="12.75">
      <c r="E499" s="357"/>
      <c r="F499" s="357"/>
    </row>
    <row r="500" spans="5:6" ht="12.75">
      <c r="E500" s="357"/>
      <c r="F500" s="357"/>
    </row>
    <row r="501" spans="5:6" ht="12.75">
      <c r="E501" s="357"/>
      <c r="F501" s="357"/>
    </row>
    <row r="502" spans="5:6" ht="12.75">
      <c r="E502" s="357"/>
      <c r="F502" s="357"/>
    </row>
    <row r="503" spans="5:6" ht="12.75">
      <c r="E503" s="357"/>
      <c r="F503" s="357"/>
    </row>
    <row r="504" spans="5:6" ht="12.75">
      <c r="E504" s="357"/>
      <c r="F504" s="357"/>
    </row>
    <row r="505" spans="5:6" ht="12.75">
      <c r="E505" s="357"/>
      <c r="F505" s="357"/>
    </row>
    <row r="506" spans="5:6" ht="12.75">
      <c r="E506" s="357"/>
      <c r="F506" s="357"/>
    </row>
    <row r="507" spans="5:6" ht="12.75">
      <c r="E507" s="357"/>
      <c r="F507" s="357"/>
    </row>
    <row r="508" spans="5:6" ht="12.75">
      <c r="E508" s="357"/>
      <c r="F508" s="357"/>
    </row>
    <row r="509" spans="5:6" ht="12.75">
      <c r="E509" s="357"/>
      <c r="F509" s="357"/>
    </row>
    <row r="510" spans="5:6" ht="12.75">
      <c r="E510" s="357"/>
      <c r="F510" s="357"/>
    </row>
    <row r="511" spans="5:6" ht="12.75">
      <c r="E511" s="357"/>
      <c r="F511" s="357"/>
    </row>
    <row r="512" spans="5:6" ht="12.75">
      <c r="E512" s="357"/>
      <c r="F512" s="357"/>
    </row>
    <row r="513" spans="5:6" ht="12.75">
      <c r="E513" s="357"/>
      <c r="F513" s="357"/>
    </row>
    <row r="514" spans="5:6" ht="12.75">
      <c r="E514" s="357"/>
      <c r="F514" s="357"/>
    </row>
    <row r="515" spans="5:6" ht="12.75">
      <c r="E515" s="357"/>
      <c r="F515" s="357"/>
    </row>
    <row r="516" spans="5:6" ht="12.75">
      <c r="E516" s="357"/>
      <c r="F516" s="357"/>
    </row>
    <row r="517" spans="5:6" ht="12.75">
      <c r="E517" s="357"/>
      <c r="F517" s="357"/>
    </row>
    <row r="518" spans="5:6" ht="12.75">
      <c r="E518" s="357"/>
      <c r="F518" s="357"/>
    </row>
    <row r="519" spans="5:6" ht="12.75">
      <c r="E519" s="357"/>
      <c r="F519" s="357"/>
    </row>
    <row r="520" spans="5:6" ht="12.75">
      <c r="E520" s="357"/>
      <c r="F520" s="357"/>
    </row>
    <row r="521" spans="5:6" ht="12.75">
      <c r="E521" s="357"/>
      <c r="F521" s="357"/>
    </row>
    <row r="522" spans="5:6" ht="12.75">
      <c r="E522" s="357"/>
      <c r="F522" s="357"/>
    </row>
    <row r="523" spans="5:6" ht="12.75">
      <c r="E523" s="357"/>
      <c r="F523" s="357"/>
    </row>
    <row r="524" spans="5:6" ht="12.75">
      <c r="E524" s="357"/>
      <c r="F524" s="357"/>
    </row>
    <row r="525" spans="5:6" ht="12.75">
      <c r="E525" s="357"/>
      <c r="F525" s="357"/>
    </row>
    <row r="526" spans="5:6" ht="12.75">
      <c r="E526" s="357"/>
      <c r="F526" s="357"/>
    </row>
    <row r="527" spans="5:6" ht="12.75">
      <c r="E527" s="357"/>
      <c r="F527" s="357"/>
    </row>
    <row r="528" spans="5:6" ht="12.75">
      <c r="E528" s="357"/>
      <c r="F528" s="357"/>
    </row>
    <row r="529" spans="5:6" ht="12.75">
      <c r="E529" s="357"/>
      <c r="F529" s="357"/>
    </row>
    <row r="530" spans="5:6" ht="12.75">
      <c r="E530" s="357"/>
      <c r="F530" s="357"/>
    </row>
    <row r="531" spans="5:6" ht="12.75">
      <c r="E531" s="357"/>
      <c r="F531" s="357"/>
    </row>
    <row r="532" spans="5:6" ht="12.75">
      <c r="E532" s="357"/>
      <c r="F532" s="357"/>
    </row>
    <row r="533" spans="5:6" ht="12.75">
      <c r="E533" s="357"/>
      <c r="F533" s="357"/>
    </row>
    <row r="534" spans="5:6" ht="12.75">
      <c r="E534" s="357"/>
      <c r="F534" s="357"/>
    </row>
    <row r="535" spans="5:6" ht="12.75">
      <c r="E535" s="357"/>
      <c r="F535" s="357"/>
    </row>
    <row r="536" spans="5:6" ht="12.75">
      <c r="E536" s="357"/>
      <c r="F536" s="357"/>
    </row>
    <row r="537" spans="5:6" ht="12.75">
      <c r="E537" s="357"/>
      <c r="F537" s="357"/>
    </row>
    <row r="538" spans="5:6" ht="12.75">
      <c r="E538" s="357"/>
      <c r="F538" s="357"/>
    </row>
    <row r="539" spans="5:6" ht="12.75">
      <c r="E539" s="357"/>
      <c r="F539" s="357"/>
    </row>
    <row r="540" spans="5:6" ht="12.75">
      <c r="E540" s="357"/>
      <c r="F540" s="357"/>
    </row>
    <row r="541" spans="5:6" ht="12.75">
      <c r="E541" s="357"/>
      <c r="F541" s="357"/>
    </row>
    <row r="542" spans="5:6" ht="12.75">
      <c r="E542" s="357"/>
      <c r="F542" s="357"/>
    </row>
    <row r="543" spans="5:6" ht="12.75">
      <c r="E543" s="357"/>
      <c r="F543" s="357"/>
    </row>
    <row r="544" spans="5:6" ht="12.75">
      <c r="E544" s="357"/>
      <c r="F544" s="357"/>
    </row>
    <row r="545" spans="5:6" ht="12.75">
      <c r="E545" s="357"/>
      <c r="F545" s="357"/>
    </row>
    <row r="546" spans="5:6" ht="12.75">
      <c r="E546" s="357"/>
      <c r="F546" s="357"/>
    </row>
    <row r="547" spans="5:6" ht="12.75">
      <c r="E547" s="357"/>
      <c r="F547" s="357"/>
    </row>
    <row r="548" spans="5:6" ht="12.75">
      <c r="E548" s="357"/>
      <c r="F548" s="357"/>
    </row>
    <row r="549" spans="5:6" ht="12.75">
      <c r="E549" s="357"/>
      <c r="F549" s="357"/>
    </row>
    <row r="550" spans="5:6" ht="12.75">
      <c r="E550" s="357"/>
      <c r="F550" s="357"/>
    </row>
    <row r="551" spans="5:6" ht="12.75">
      <c r="E551" s="357"/>
      <c r="F551" s="357"/>
    </row>
    <row r="552" spans="5:6" ht="12.75">
      <c r="E552" s="357"/>
      <c r="F552" s="357"/>
    </row>
    <row r="553" spans="5:6" ht="12.75">
      <c r="E553" s="357"/>
      <c r="F553" s="357"/>
    </row>
    <row r="554" spans="5:6" ht="12.75">
      <c r="E554" s="357"/>
      <c r="F554" s="357"/>
    </row>
    <row r="555" spans="5:6" ht="12.75">
      <c r="E555" s="357"/>
      <c r="F555" s="357"/>
    </row>
    <row r="556" spans="5:6" ht="12.75">
      <c r="E556" s="357"/>
      <c r="F556" s="357"/>
    </row>
    <row r="557" spans="5:6" ht="12.75">
      <c r="E557" s="357"/>
      <c r="F557" s="357"/>
    </row>
    <row r="558" spans="5:6" ht="12.75">
      <c r="E558" s="357"/>
      <c r="F558" s="357"/>
    </row>
    <row r="559" spans="5:6" ht="12.75">
      <c r="E559" s="357"/>
      <c r="F559" s="357"/>
    </row>
    <row r="560" spans="5:6" ht="12.75">
      <c r="E560" s="357"/>
      <c r="F560" s="357"/>
    </row>
    <row r="561" spans="5:6" ht="12.75">
      <c r="E561" s="357"/>
      <c r="F561" s="357"/>
    </row>
    <row r="562" spans="5:6" ht="12.75">
      <c r="E562" s="357"/>
      <c r="F562" s="357"/>
    </row>
    <row r="563" spans="5:6" ht="12.75">
      <c r="E563" s="357"/>
      <c r="F563" s="357"/>
    </row>
    <row r="564" spans="5:6" ht="12.75">
      <c r="E564" s="357"/>
      <c r="F564" s="357"/>
    </row>
    <row r="565" spans="5:6" ht="12.75">
      <c r="E565" s="357"/>
      <c r="F565" s="357"/>
    </row>
    <row r="566" spans="5:6" ht="12.75">
      <c r="E566" s="357"/>
      <c r="F566" s="357"/>
    </row>
    <row r="567" spans="5:6" ht="12.75">
      <c r="E567" s="357"/>
      <c r="F567" s="357"/>
    </row>
    <row r="568" spans="5:6" ht="12.75">
      <c r="E568" s="357"/>
      <c r="F568" s="357"/>
    </row>
    <row r="569" spans="5:6" ht="12.75">
      <c r="E569" s="357"/>
      <c r="F569" s="357"/>
    </row>
    <row r="570" spans="5:6" ht="12.75">
      <c r="E570" s="357"/>
      <c r="F570" s="357"/>
    </row>
    <row r="571" spans="5:6" ht="12.75">
      <c r="E571" s="357"/>
      <c r="F571" s="357"/>
    </row>
    <row r="572" spans="5:6" ht="12.75">
      <c r="E572" s="357"/>
      <c r="F572" s="357"/>
    </row>
    <row r="573" spans="5:6" ht="12.75">
      <c r="E573" s="357"/>
      <c r="F573" s="357"/>
    </row>
    <row r="574" spans="5:6" ht="12.75">
      <c r="E574" s="357"/>
      <c r="F574" s="357"/>
    </row>
    <row r="575" spans="5:6" ht="12.75">
      <c r="E575" s="357"/>
      <c r="F575" s="357"/>
    </row>
    <row r="576" spans="5:6" ht="12.75">
      <c r="E576" s="357"/>
      <c r="F576" s="357"/>
    </row>
    <row r="577" spans="5:6" ht="12.75">
      <c r="E577" s="357"/>
      <c r="F577" s="357"/>
    </row>
    <row r="578" spans="5:6" ht="12.75">
      <c r="E578" s="357"/>
      <c r="F578" s="357"/>
    </row>
    <row r="579" spans="5:6" ht="12.75">
      <c r="E579" s="357"/>
      <c r="F579" s="357"/>
    </row>
    <row r="580" spans="5:6" ht="12.75">
      <c r="E580" s="357"/>
      <c r="F580" s="357"/>
    </row>
    <row r="581" spans="5:6" ht="12.75">
      <c r="E581" s="357"/>
      <c r="F581" s="357"/>
    </row>
    <row r="582" spans="5:6" ht="12.75">
      <c r="E582" s="357"/>
      <c r="F582" s="357"/>
    </row>
    <row r="583" spans="5:6" ht="12.75">
      <c r="E583" s="357"/>
      <c r="F583" s="357"/>
    </row>
    <row r="584" spans="5:6" ht="12.75">
      <c r="E584" s="357"/>
      <c r="F584" s="357"/>
    </row>
    <row r="585" spans="5:6" ht="12.75">
      <c r="E585" s="357"/>
      <c r="F585" s="357"/>
    </row>
    <row r="586" spans="5:6" ht="12.75">
      <c r="E586" s="357"/>
      <c r="F586" s="357"/>
    </row>
    <row r="587" spans="5:6" ht="12.75">
      <c r="E587" s="357"/>
      <c r="F587" s="357"/>
    </row>
    <row r="588" spans="5:6" ht="12.75">
      <c r="E588" s="357"/>
      <c r="F588" s="357"/>
    </row>
    <row r="589" spans="5:6" ht="12.75">
      <c r="E589" s="357"/>
      <c r="F589" s="357"/>
    </row>
    <row r="590" spans="5:6" ht="12.75">
      <c r="E590" s="357"/>
      <c r="F590" s="357"/>
    </row>
    <row r="591" spans="5:6" ht="12.75">
      <c r="E591" s="357"/>
      <c r="F591" s="357"/>
    </row>
    <row r="592" spans="5:6" ht="12.75">
      <c r="E592" s="357"/>
      <c r="F592" s="357"/>
    </row>
    <row r="593" spans="5:6" ht="12.75">
      <c r="E593" s="357"/>
      <c r="F593" s="357"/>
    </row>
    <row r="594" spans="5:6" ht="12.75">
      <c r="E594" s="357"/>
      <c r="F594" s="357"/>
    </row>
    <row r="595" spans="5:6" ht="12.75">
      <c r="E595" s="357"/>
      <c r="F595" s="357"/>
    </row>
    <row r="596" spans="5:6" ht="12.75">
      <c r="E596" s="357"/>
      <c r="F596" s="357"/>
    </row>
    <row r="597" spans="5:6" ht="12.75">
      <c r="E597" s="357"/>
      <c r="F597" s="357"/>
    </row>
    <row r="598" spans="5:6" ht="12.75">
      <c r="E598" s="357"/>
      <c r="F598" s="357"/>
    </row>
    <row r="599" spans="5:6" ht="12.75">
      <c r="E599" s="357"/>
      <c r="F599" s="357"/>
    </row>
    <row r="600" spans="5:6" ht="12.75">
      <c r="E600" s="357"/>
      <c r="F600" s="357"/>
    </row>
    <row r="601" spans="5:6" ht="12.75">
      <c r="E601" s="357"/>
      <c r="F601" s="357"/>
    </row>
    <row r="602" spans="5:6" ht="12.75">
      <c r="E602" s="357"/>
      <c r="F602" s="357"/>
    </row>
    <row r="603" spans="5:6" ht="12.75">
      <c r="E603" s="357"/>
      <c r="F603" s="357"/>
    </row>
    <row r="604" spans="5:6" ht="12.75">
      <c r="E604" s="357"/>
      <c r="F604" s="357"/>
    </row>
    <row r="605" spans="5:6" ht="12.75">
      <c r="E605" s="357"/>
      <c r="F605" s="357"/>
    </row>
    <row r="606" spans="5:6" ht="12.75">
      <c r="E606" s="357"/>
      <c r="F606" s="357"/>
    </row>
    <row r="607" spans="5:6" ht="12.75">
      <c r="E607" s="357"/>
      <c r="F607" s="357"/>
    </row>
    <row r="608" spans="5:6" ht="12.75">
      <c r="E608" s="357"/>
      <c r="F608" s="357"/>
    </row>
    <row r="609" spans="5:6" ht="12.75">
      <c r="E609" s="357"/>
      <c r="F609" s="357"/>
    </row>
    <row r="610" spans="5:6" ht="12.75">
      <c r="E610" s="357"/>
      <c r="F610" s="357"/>
    </row>
    <row r="611" spans="5:6" ht="12.75">
      <c r="E611" s="357"/>
      <c r="F611" s="357"/>
    </row>
    <row r="612" spans="5:6" ht="12.75">
      <c r="E612" s="357"/>
      <c r="F612" s="357"/>
    </row>
    <row r="613" spans="5:6" ht="12.75">
      <c r="E613" s="357"/>
      <c r="F613" s="357"/>
    </row>
    <row r="614" spans="5:6" ht="12.75">
      <c r="E614" s="357"/>
      <c r="F614" s="357"/>
    </row>
    <row r="615" spans="5:6" ht="12.75">
      <c r="E615" s="357"/>
      <c r="F615" s="357"/>
    </row>
    <row r="616" spans="5:6" ht="12.75">
      <c r="E616" s="357"/>
      <c r="F616" s="357"/>
    </row>
    <row r="617" spans="5:6" ht="12.75">
      <c r="E617" s="357"/>
      <c r="F617" s="357"/>
    </row>
    <row r="618" spans="5:6" ht="12.75">
      <c r="E618" s="357"/>
      <c r="F618" s="357"/>
    </row>
    <row r="619" spans="5:6" ht="12.75">
      <c r="E619" s="357"/>
      <c r="F619" s="357"/>
    </row>
    <row r="620" spans="5:6" ht="12.75">
      <c r="E620" s="357"/>
      <c r="F620" s="357"/>
    </row>
    <row r="621" spans="5:6" ht="12.75">
      <c r="E621" s="357"/>
      <c r="F621" s="357"/>
    </row>
    <row r="622" spans="5:6" ht="12.75">
      <c r="E622" s="357"/>
      <c r="F622" s="357"/>
    </row>
    <row r="623" spans="5:6" ht="12.75">
      <c r="E623" s="357"/>
      <c r="F623" s="357"/>
    </row>
    <row r="624" spans="5:6" ht="12.75">
      <c r="E624" s="357"/>
      <c r="F624" s="357"/>
    </row>
    <row r="625" spans="5:6" ht="12.75">
      <c r="E625" s="357"/>
      <c r="F625" s="357"/>
    </row>
    <row r="626" spans="5:6" ht="12.75">
      <c r="E626" s="357"/>
      <c r="F626" s="357"/>
    </row>
    <row r="627" spans="5:6" ht="12.75">
      <c r="E627" s="357"/>
      <c r="F627" s="357"/>
    </row>
    <row r="628" spans="5:6" ht="12.75">
      <c r="E628" s="357"/>
      <c r="F628" s="357"/>
    </row>
    <row r="629" spans="5:6" ht="12.75">
      <c r="E629" s="357"/>
      <c r="F629" s="357"/>
    </row>
    <row r="630" spans="5:6" ht="12.75">
      <c r="E630" s="357"/>
      <c r="F630" s="357"/>
    </row>
    <row r="631" spans="5:6" ht="12.75">
      <c r="E631" s="357"/>
      <c r="F631" s="357"/>
    </row>
    <row r="632" spans="5:6" ht="12.75">
      <c r="E632" s="357"/>
      <c r="F632" s="357"/>
    </row>
    <row r="633" spans="5:6" ht="12.75">
      <c r="E633" s="357"/>
      <c r="F633" s="357"/>
    </row>
    <row r="634" spans="5:6" ht="12.75">
      <c r="E634" s="357"/>
      <c r="F634" s="357"/>
    </row>
    <row r="635" spans="5:6" ht="12.75">
      <c r="E635" s="357"/>
      <c r="F635" s="357"/>
    </row>
    <row r="636" spans="5:6" ht="12.75">
      <c r="E636" s="357"/>
      <c r="F636" s="357"/>
    </row>
    <row r="637" spans="5:6" ht="12.75">
      <c r="E637" s="357"/>
      <c r="F637" s="357"/>
    </row>
    <row r="638" spans="5:6" ht="12.75">
      <c r="E638" s="357"/>
      <c r="F638" s="357"/>
    </row>
    <row r="639" spans="5:6" ht="12.75">
      <c r="E639" s="357"/>
      <c r="F639" s="357"/>
    </row>
    <row r="640" spans="5:6" ht="12.75">
      <c r="E640" s="357"/>
      <c r="F640" s="357"/>
    </row>
    <row r="641" spans="5:6" ht="12.75">
      <c r="E641" s="357"/>
      <c r="F641" s="357"/>
    </row>
    <row r="642" spans="5:6" ht="12.75">
      <c r="E642" s="357"/>
      <c r="F642" s="357"/>
    </row>
    <row r="643" spans="5:6" ht="12.75">
      <c r="E643" s="357"/>
      <c r="F643" s="357"/>
    </row>
    <row r="644" spans="5:6" ht="12.75">
      <c r="E644" s="357"/>
      <c r="F644" s="357"/>
    </row>
    <row r="645" spans="5:6" ht="12.75">
      <c r="E645" s="357"/>
      <c r="F645" s="357"/>
    </row>
    <row r="646" spans="5:6" ht="12.75">
      <c r="E646" s="357"/>
      <c r="F646" s="357"/>
    </row>
    <row r="647" spans="5:6" ht="12.75">
      <c r="E647" s="357"/>
      <c r="F647" s="357"/>
    </row>
    <row r="648" spans="5:6" ht="12.75">
      <c r="E648" s="357"/>
      <c r="F648" s="357"/>
    </row>
    <row r="649" spans="5:6" ht="12.75">
      <c r="E649" s="357"/>
      <c r="F649" s="357"/>
    </row>
    <row r="650" spans="5:6" ht="12.75">
      <c r="E650" s="357"/>
      <c r="F650" s="357"/>
    </row>
    <row r="651" spans="5:6" ht="12.75">
      <c r="E651" s="357"/>
      <c r="F651" s="357"/>
    </row>
    <row r="652" spans="5:6" ht="12.75">
      <c r="E652" s="357"/>
      <c r="F652" s="357"/>
    </row>
    <row r="653" spans="5:6" ht="12.75">
      <c r="E653" s="357"/>
      <c r="F653" s="357"/>
    </row>
    <row r="654" spans="5:6" ht="12.75">
      <c r="E654" s="357"/>
      <c r="F654" s="357"/>
    </row>
    <row r="655" spans="5:6" ht="12.75">
      <c r="E655" s="357"/>
      <c r="F655" s="357"/>
    </row>
    <row r="656" spans="5:6" ht="12.75">
      <c r="E656" s="357"/>
      <c r="F656" s="357"/>
    </row>
    <row r="657" spans="5:6" ht="12.75">
      <c r="E657" s="357"/>
      <c r="F657" s="357"/>
    </row>
    <row r="658" spans="5:6" ht="12.75">
      <c r="E658" s="357"/>
      <c r="F658" s="357"/>
    </row>
    <row r="659" spans="5:6" ht="12.75">
      <c r="E659" s="357"/>
      <c r="F659" s="357"/>
    </row>
    <row r="660" spans="5:6" ht="12.75">
      <c r="E660" s="357"/>
      <c r="F660" s="357"/>
    </row>
    <row r="661" spans="5:6" ht="12.75">
      <c r="E661" s="357"/>
      <c r="F661" s="357"/>
    </row>
    <row r="662" spans="5:6" ht="12.75">
      <c r="E662" s="357"/>
      <c r="F662" s="357"/>
    </row>
    <row r="663" spans="5:6" ht="12.75">
      <c r="E663" s="357"/>
      <c r="F663" s="357"/>
    </row>
    <row r="664" spans="5:6" ht="12.75">
      <c r="E664" s="357"/>
      <c r="F664" s="357"/>
    </row>
    <row r="665" spans="5:6" ht="12.75">
      <c r="E665" s="357"/>
      <c r="F665" s="357"/>
    </row>
    <row r="666" spans="5:6" ht="12.75">
      <c r="E666" s="357"/>
      <c r="F666" s="357"/>
    </row>
    <row r="667" spans="5:6" ht="12.75">
      <c r="E667" s="357"/>
      <c r="F667" s="357"/>
    </row>
    <row r="668" spans="5:6" ht="12.75">
      <c r="E668" s="357"/>
      <c r="F668" s="357"/>
    </row>
    <row r="669" spans="5:6" ht="12.75">
      <c r="E669" s="357"/>
      <c r="F669" s="357"/>
    </row>
    <row r="670" spans="5:6" ht="12.75">
      <c r="E670" s="357"/>
      <c r="F670" s="357"/>
    </row>
    <row r="671" spans="5:6" ht="12.75">
      <c r="E671" s="357"/>
      <c r="F671" s="357"/>
    </row>
    <row r="672" spans="5:6" ht="12.75">
      <c r="E672" s="357"/>
      <c r="F672" s="357"/>
    </row>
    <row r="673" spans="5:6" ht="12.75">
      <c r="E673" s="357"/>
      <c r="F673" s="357"/>
    </row>
    <row r="674" spans="5:6" ht="12.75">
      <c r="E674" s="357"/>
      <c r="F674" s="357"/>
    </row>
    <row r="675" spans="5:6" ht="12.75">
      <c r="E675" s="357"/>
      <c r="F675" s="357"/>
    </row>
    <row r="676" spans="5:6" ht="12.75">
      <c r="E676" s="357"/>
      <c r="F676" s="357"/>
    </row>
    <row r="677" spans="5:6" ht="12.75">
      <c r="E677" s="357"/>
      <c r="F677" s="357"/>
    </row>
    <row r="678" spans="5:6" ht="12.75">
      <c r="E678" s="357"/>
      <c r="F678" s="357"/>
    </row>
    <row r="679" spans="5:6" ht="12.75">
      <c r="E679" s="357"/>
      <c r="F679" s="357"/>
    </row>
    <row r="680" spans="5:6" ht="12.75">
      <c r="E680" s="357"/>
      <c r="F680" s="357"/>
    </row>
    <row r="681" spans="5:6" ht="12.75">
      <c r="E681" s="357"/>
      <c r="F681" s="357"/>
    </row>
    <row r="682" spans="5:6" ht="12.75">
      <c r="E682" s="357"/>
      <c r="F682" s="357"/>
    </row>
    <row r="683" spans="5:6" ht="12.75">
      <c r="E683" s="357"/>
      <c r="F683" s="357"/>
    </row>
    <row r="684" spans="5:6" ht="12.75">
      <c r="E684" s="357"/>
      <c r="F684" s="357"/>
    </row>
    <row r="685" spans="5:6" ht="12.75">
      <c r="E685" s="357"/>
      <c r="F685" s="357"/>
    </row>
    <row r="686" spans="5:6" ht="12.75">
      <c r="E686" s="357"/>
      <c r="F686" s="357"/>
    </row>
    <row r="687" spans="5:6" ht="12.75">
      <c r="E687" s="357"/>
      <c r="F687" s="357"/>
    </row>
    <row r="688" spans="5:6" ht="12.75">
      <c r="E688" s="357"/>
      <c r="F688" s="357"/>
    </row>
    <row r="689" spans="5:6" ht="12.75">
      <c r="E689" s="357"/>
      <c r="F689" s="357"/>
    </row>
    <row r="690" spans="5:6" ht="12.75">
      <c r="E690" s="357"/>
      <c r="F690" s="357"/>
    </row>
    <row r="691" spans="5:6" ht="12.75">
      <c r="E691" s="357"/>
      <c r="F691" s="357"/>
    </row>
    <row r="692" spans="5:6" ht="12.75">
      <c r="E692" s="357"/>
      <c r="F692" s="357"/>
    </row>
    <row r="693" spans="5:6" ht="12.75">
      <c r="E693" s="357"/>
      <c r="F693" s="357"/>
    </row>
    <row r="694" spans="5:6" ht="12.75">
      <c r="E694" s="357"/>
      <c r="F694" s="357"/>
    </row>
    <row r="695" spans="5:6" ht="12.75">
      <c r="E695" s="357"/>
      <c r="F695" s="357"/>
    </row>
    <row r="696" spans="5:6" ht="12.75">
      <c r="E696" s="357"/>
      <c r="F696" s="357"/>
    </row>
    <row r="697" spans="5:6" ht="12.75">
      <c r="E697" s="357"/>
      <c r="F697" s="357"/>
    </row>
    <row r="698" spans="5:6" ht="12.75">
      <c r="E698" s="357"/>
      <c r="F698" s="357"/>
    </row>
    <row r="699" spans="5:6" ht="12.75">
      <c r="E699" s="357"/>
      <c r="F699" s="357"/>
    </row>
    <row r="700" spans="5:6" ht="12.75">
      <c r="E700" s="357"/>
      <c r="F700" s="357"/>
    </row>
    <row r="701" spans="5:6" ht="12.75">
      <c r="E701" s="357"/>
      <c r="F701" s="357"/>
    </row>
    <row r="702" spans="5:6" ht="12.75">
      <c r="E702" s="357"/>
      <c r="F702" s="357"/>
    </row>
    <row r="703" spans="5:6" ht="12.75">
      <c r="E703" s="357"/>
      <c r="F703" s="357"/>
    </row>
    <row r="704" spans="5:6" ht="12.75">
      <c r="E704" s="357"/>
      <c r="F704" s="357"/>
    </row>
    <row r="705" spans="5:6" ht="12.75">
      <c r="E705" s="357"/>
      <c r="F705" s="357"/>
    </row>
    <row r="706" spans="5:6" ht="12.75">
      <c r="E706" s="357"/>
      <c r="F706" s="357"/>
    </row>
    <row r="707" spans="5:6" ht="12.75">
      <c r="E707" s="357"/>
      <c r="F707" s="357"/>
    </row>
    <row r="708" spans="5:6" ht="12.75">
      <c r="E708" s="357"/>
      <c r="F708" s="357"/>
    </row>
    <row r="709" spans="5:6" ht="12.75">
      <c r="E709" s="357"/>
      <c r="F709" s="357"/>
    </row>
    <row r="710" spans="5:6" ht="12.75">
      <c r="E710" s="357"/>
      <c r="F710" s="357"/>
    </row>
    <row r="711" spans="5:6" ht="12.75">
      <c r="E711" s="357"/>
      <c r="F711" s="357"/>
    </row>
    <row r="712" spans="5:6" ht="12.75">
      <c r="E712" s="357"/>
      <c r="F712" s="357"/>
    </row>
    <row r="713" spans="5:6" ht="12.75">
      <c r="E713" s="357"/>
      <c r="F713" s="357"/>
    </row>
    <row r="714" spans="5:6" ht="12.75">
      <c r="E714" s="357"/>
      <c r="F714" s="357"/>
    </row>
    <row r="715" spans="5:6" ht="12.75">
      <c r="E715" s="357"/>
      <c r="F715" s="357"/>
    </row>
    <row r="716" spans="5:6" ht="12.75">
      <c r="E716" s="357"/>
      <c r="F716" s="357"/>
    </row>
    <row r="717" spans="5:6" ht="12.75">
      <c r="E717" s="357"/>
      <c r="F717" s="357"/>
    </row>
    <row r="718" spans="5:6" ht="12.75">
      <c r="E718" s="357"/>
      <c r="F718" s="357"/>
    </row>
    <row r="719" spans="5:6" ht="12.75">
      <c r="E719" s="357"/>
      <c r="F719" s="357"/>
    </row>
    <row r="720" spans="5:6" ht="12.75">
      <c r="E720" s="357"/>
      <c r="F720" s="357"/>
    </row>
    <row r="721" spans="5:6" ht="12.75">
      <c r="E721" s="357"/>
      <c r="F721" s="357"/>
    </row>
    <row r="722" spans="5:6" ht="12.75">
      <c r="E722" s="357"/>
      <c r="F722" s="357"/>
    </row>
    <row r="723" spans="5:6" ht="12.75">
      <c r="E723" s="357"/>
      <c r="F723" s="357"/>
    </row>
    <row r="724" spans="5:6" ht="12.75">
      <c r="E724" s="357"/>
      <c r="F724" s="357"/>
    </row>
    <row r="725" spans="5:6" ht="12.75">
      <c r="E725" s="357"/>
      <c r="F725" s="357"/>
    </row>
    <row r="726" spans="5:6" ht="12.75">
      <c r="E726" s="357"/>
      <c r="F726" s="357"/>
    </row>
    <row r="727" spans="5:6" ht="12.75">
      <c r="E727" s="357"/>
      <c r="F727" s="357"/>
    </row>
    <row r="728" spans="5:6" ht="12.75">
      <c r="E728" s="357"/>
      <c r="F728" s="357"/>
    </row>
    <row r="729" spans="5:6" ht="12.75">
      <c r="E729" s="357"/>
      <c r="F729" s="357"/>
    </row>
    <row r="730" spans="5:6" ht="12.75">
      <c r="E730" s="357"/>
      <c r="F730" s="357"/>
    </row>
    <row r="731" spans="5:6" ht="12.75">
      <c r="E731" s="357"/>
      <c r="F731" s="357"/>
    </row>
    <row r="732" spans="5:6" ht="12.75">
      <c r="E732" s="357"/>
      <c r="F732" s="357"/>
    </row>
    <row r="733" spans="5:6" ht="12.75">
      <c r="E733" s="357"/>
      <c r="F733" s="357"/>
    </row>
    <row r="734" spans="5:6" ht="12.75">
      <c r="E734" s="357"/>
      <c r="F734" s="357"/>
    </row>
    <row r="735" spans="5:6" ht="12.75">
      <c r="E735" s="357"/>
      <c r="F735" s="357"/>
    </row>
    <row r="736" spans="5:6" ht="12.75">
      <c r="E736" s="357"/>
      <c r="F736" s="357"/>
    </row>
    <row r="737" spans="5:6" ht="12.75">
      <c r="E737" s="357"/>
      <c r="F737" s="357"/>
    </row>
    <row r="738" spans="5:6" ht="12.75">
      <c r="E738" s="357"/>
      <c r="F738" s="357"/>
    </row>
    <row r="739" spans="5:6" ht="12.75">
      <c r="E739" s="357"/>
      <c r="F739" s="357"/>
    </row>
    <row r="740" spans="5:6" ht="12.75">
      <c r="E740" s="357"/>
      <c r="F740" s="357"/>
    </row>
    <row r="741" spans="5:6" ht="12.75">
      <c r="E741" s="357"/>
      <c r="F741" s="357"/>
    </row>
    <row r="742" spans="5:6" ht="12.75">
      <c r="E742" s="357"/>
      <c r="F742" s="357"/>
    </row>
    <row r="743" spans="5:6" ht="12.75">
      <c r="E743" s="357"/>
      <c r="F743" s="357"/>
    </row>
    <row r="744" spans="5:6" ht="12.75">
      <c r="E744" s="357"/>
      <c r="F744" s="357"/>
    </row>
    <row r="745" spans="5:6" ht="12.75">
      <c r="E745" s="357"/>
      <c r="F745" s="357"/>
    </row>
    <row r="746" spans="5:6" ht="12.75">
      <c r="E746" s="357"/>
      <c r="F746" s="357"/>
    </row>
    <row r="747" spans="5:6" ht="12.75">
      <c r="E747" s="357"/>
      <c r="F747" s="357"/>
    </row>
    <row r="748" spans="5:6" ht="12.75">
      <c r="E748" s="357"/>
      <c r="F748" s="357"/>
    </row>
    <row r="749" spans="5:6" ht="12.75">
      <c r="E749" s="357"/>
      <c r="F749" s="357"/>
    </row>
    <row r="750" spans="5:6" ht="12.75">
      <c r="E750" s="357"/>
      <c r="F750" s="357"/>
    </row>
    <row r="751" spans="5:6" ht="12.75">
      <c r="E751" s="357"/>
      <c r="F751" s="357"/>
    </row>
    <row r="752" spans="5:6" ht="12.75">
      <c r="E752" s="357"/>
      <c r="F752" s="357"/>
    </row>
    <row r="753" spans="5:6" ht="12.75">
      <c r="E753" s="357"/>
      <c r="F753" s="357"/>
    </row>
    <row r="754" spans="5:6" ht="12.75">
      <c r="E754" s="357"/>
      <c r="F754" s="357"/>
    </row>
    <row r="755" spans="5:6" ht="12.75">
      <c r="E755" s="357"/>
      <c r="F755" s="357"/>
    </row>
    <row r="756" spans="5:6" ht="12.75">
      <c r="E756" s="357"/>
      <c r="F756" s="357"/>
    </row>
    <row r="757" spans="5:6" ht="12.75">
      <c r="E757" s="357"/>
      <c r="F757" s="357"/>
    </row>
    <row r="758" spans="5:6" ht="12.75">
      <c r="E758" s="357"/>
      <c r="F758" s="357"/>
    </row>
    <row r="759" spans="5:6" ht="12.75">
      <c r="E759" s="357"/>
      <c r="F759" s="357"/>
    </row>
    <row r="760" spans="5:6" ht="12.75">
      <c r="E760" s="357"/>
      <c r="F760" s="357"/>
    </row>
    <row r="761" spans="5:6" ht="12.75">
      <c r="E761" s="357"/>
      <c r="F761" s="357"/>
    </row>
    <row r="762" spans="5:6" ht="12.75">
      <c r="E762" s="357"/>
      <c r="F762" s="357"/>
    </row>
    <row r="763" spans="5:6" ht="12.75">
      <c r="E763" s="357"/>
      <c r="F763" s="357"/>
    </row>
    <row r="764" spans="5:6" ht="12.75">
      <c r="E764" s="357"/>
      <c r="F764" s="357"/>
    </row>
    <row r="765" spans="5:6" ht="12.75">
      <c r="E765" s="357"/>
      <c r="F765" s="357"/>
    </row>
    <row r="766" spans="5:6" ht="12.75">
      <c r="E766" s="357"/>
      <c r="F766" s="357"/>
    </row>
    <row r="767" spans="5:6" ht="12.75">
      <c r="E767" s="357"/>
      <c r="F767" s="357"/>
    </row>
    <row r="768" spans="5:6" ht="12.75">
      <c r="E768" s="357"/>
      <c r="F768" s="357"/>
    </row>
    <row r="769" spans="5:6" ht="12.75">
      <c r="E769" s="357"/>
      <c r="F769" s="357"/>
    </row>
    <row r="770" spans="5:6" ht="12.75">
      <c r="E770" s="357"/>
      <c r="F770" s="357"/>
    </row>
    <row r="771" spans="5:6" ht="12.75">
      <c r="E771" s="357"/>
      <c r="F771" s="357"/>
    </row>
    <row r="772" spans="5:6" ht="12.75">
      <c r="E772" s="357"/>
      <c r="F772" s="357"/>
    </row>
    <row r="773" spans="5:6" ht="12.75">
      <c r="E773" s="357"/>
      <c r="F773" s="357"/>
    </row>
    <row r="774" spans="5:6" ht="12.75">
      <c r="E774" s="357"/>
      <c r="F774" s="357"/>
    </row>
    <row r="775" spans="5:6" ht="12.75">
      <c r="E775" s="357"/>
      <c r="F775" s="357"/>
    </row>
    <row r="776" spans="5:6" ht="12.75">
      <c r="E776" s="357"/>
      <c r="F776" s="357"/>
    </row>
    <row r="777" spans="5:6" ht="12.75">
      <c r="E777" s="357"/>
      <c r="F777" s="357"/>
    </row>
    <row r="778" spans="5:6" ht="12.75">
      <c r="E778" s="357"/>
      <c r="F778" s="357"/>
    </row>
    <row r="779" spans="5:6" ht="12.75">
      <c r="E779" s="357"/>
      <c r="F779" s="357"/>
    </row>
    <row r="780" spans="5:6" ht="12.75">
      <c r="E780" s="357"/>
      <c r="F780" s="357"/>
    </row>
    <row r="781" spans="5:6" ht="12.75">
      <c r="E781" s="357"/>
      <c r="F781" s="357"/>
    </row>
    <row r="782" spans="5:6" ht="12.75">
      <c r="E782" s="357"/>
      <c r="F782" s="357"/>
    </row>
    <row r="783" spans="5:6" ht="12.75">
      <c r="E783" s="357"/>
      <c r="F783" s="357"/>
    </row>
    <row r="784" spans="5:6" ht="12.75">
      <c r="E784" s="357"/>
      <c r="F784" s="357"/>
    </row>
    <row r="785" spans="5:6" ht="12.75">
      <c r="E785" s="357"/>
      <c r="F785" s="357"/>
    </row>
    <row r="786" spans="5:6" ht="12.75">
      <c r="E786" s="357"/>
      <c r="F786" s="357"/>
    </row>
    <row r="787" spans="5:6" ht="12.75">
      <c r="E787" s="357"/>
      <c r="F787" s="357"/>
    </row>
    <row r="788" spans="5:6" ht="12.75">
      <c r="E788" s="357"/>
      <c r="F788" s="357"/>
    </row>
    <row r="789" spans="5:6" ht="12.75">
      <c r="E789" s="357"/>
      <c r="F789" s="357"/>
    </row>
    <row r="790" spans="5:6" ht="12.75">
      <c r="E790" s="357"/>
      <c r="F790" s="357"/>
    </row>
    <row r="791" spans="5:6" ht="12.75">
      <c r="E791" s="357"/>
      <c r="F791" s="357"/>
    </row>
    <row r="792" spans="5:6" ht="12.75">
      <c r="E792" s="357"/>
      <c r="F792" s="357"/>
    </row>
    <row r="793" spans="5:6" ht="12.75">
      <c r="E793" s="357"/>
      <c r="F793" s="357"/>
    </row>
    <row r="794" spans="5:6" ht="12.75">
      <c r="E794" s="357"/>
      <c r="F794" s="357"/>
    </row>
    <row r="795" spans="5:6" ht="12.75">
      <c r="E795" s="357"/>
      <c r="F795" s="357"/>
    </row>
    <row r="796" spans="5:6" ht="12.75">
      <c r="E796" s="357"/>
      <c r="F796" s="357"/>
    </row>
    <row r="797" spans="5:6" ht="12.75">
      <c r="E797" s="357"/>
      <c r="F797" s="357"/>
    </row>
    <row r="798" spans="5:6" ht="12.75">
      <c r="E798" s="357"/>
      <c r="F798" s="357"/>
    </row>
    <row r="799" spans="5:6" ht="12.75">
      <c r="E799" s="357"/>
      <c r="F799" s="357"/>
    </row>
    <row r="800" spans="5:6" ht="12.75">
      <c r="E800" s="357"/>
      <c r="F800" s="357"/>
    </row>
    <row r="801" spans="5:6" ht="12.75">
      <c r="E801" s="357"/>
      <c r="F801" s="357"/>
    </row>
    <row r="802" spans="5:6" ht="12.75">
      <c r="E802" s="357"/>
      <c r="F802" s="357"/>
    </row>
    <row r="803" spans="5:6" ht="12.75">
      <c r="E803" s="357"/>
      <c r="F803" s="357"/>
    </row>
    <row r="804" spans="5:6" ht="12.75">
      <c r="E804" s="357"/>
      <c r="F804" s="357"/>
    </row>
    <row r="805" spans="5:6" ht="12.75">
      <c r="E805" s="357"/>
      <c r="F805" s="357"/>
    </row>
    <row r="806" spans="5:6" ht="12.75">
      <c r="E806" s="357"/>
      <c r="F806" s="357"/>
    </row>
    <row r="807" spans="5:6" ht="12.75">
      <c r="E807" s="357"/>
      <c r="F807" s="357"/>
    </row>
    <row r="808" spans="5:6" ht="12.75">
      <c r="E808" s="357"/>
      <c r="F808" s="357"/>
    </row>
    <row r="809" spans="5:6" ht="12.75">
      <c r="E809" s="357"/>
      <c r="F809" s="357"/>
    </row>
    <row r="810" spans="5:6" ht="12.75">
      <c r="E810" s="357"/>
      <c r="F810" s="357"/>
    </row>
    <row r="811" spans="5:6" ht="12.75">
      <c r="E811" s="357"/>
      <c r="F811" s="357"/>
    </row>
    <row r="812" spans="5:6" ht="12.75">
      <c r="E812" s="357"/>
      <c r="F812" s="357"/>
    </row>
    <row r="813" spans="5:6" ht="12.75">
      <c r="E813" s="357"/>
      <c r="F813" s="357"/>
    </row>
    <row r="814" spans="5:6" ht="12.75">
      <c r="E814" s="357"/>
      <c r="F814" s="357"/>
    </row>
    <row r="815" spans="5:6" ht="12.75">
      <c r="E815" s="357"/>
      <c r="F815" s="357"/>
    </row>
    <row r="816" spans="5:6" ht="12.75">
      <c r="E816" s="357"/>
      <c r="F816" s="357"/>
    </row>
    <row r="817" spans="5:6" ht="12.75">
      <c r="E817" s="357"/>
      <c r="F817" s="357"/>
    </row>
    <row r="818" spans="5:6" ht="12.75">
      <c r="E818" s="357"/>
      <c r="F818" s="357"/>
    </row>
    <row r="819" spans="5:6" ht="12.75">
      <c r="E819" s="357"/>
      <c r="F819" s="357"/>
    </row>
    <row r="820" spans="5:6" ht="12.75">
      <c r="E820" s="357"/>
      <c r="F820" s="357"/>
    </row>
    <row r="821" spans="5:6" ht="12.75">
      <c r="E821" s="357"/>
      <c r="F821" s="357"/>
    </row>
    <row r="822" spans="5:6" ht="12.75">
      <c r="E822" s="357"/>
      <c r="F822" s="357"/>
    </row>
    <row r="823" spans="5:6" ht="12.75">
      <c r="E823" s="357"/>
      <c r="F823" s="357"/>
    </row>
    <row r="824" spans="5:6" ht="12.75">
      <c r="E824" s="357"/>
      <c r="F824" s="357"/>
    </row>
    <row r="825" spans="5:6" ht="12.75">
      <c r="E825" s="357"/>
      <c r="F825" s="357"/>
    </row>
    <row r="826" spans="5:6" ht="12.75">
      <c r="E826" s="357"/>
      <c r="F826" s="357"/>
    </row>
    <row r="827" spans="5:6" ht="12.75">
      <c r="E827" s="357"/>
      <c r="F827" s="357"/>
    </row>
    <row r="828" spans="5:6" ht="12.75">
      <c r="E828" s="357"/>
      <c r="F828" s="357"/>
    </row>
    <row r="829" spans="5:6" ht="12.75">
      <c r="E829" s="357"/>
      <c r="F829" s="357"/>
    </row>
    <row r="830" spans="5:6" ht="12.75">
      <c r="E830" s="357"/>
      <c r="F830" s="357"/>
    </row>
    <row r="831" spans="5:6" ht="12.75">
      <c r="E831" s="357"/>
      <c r="F831" s="357"/>
    </row>
    <row r="832" spans="5:6" ht="12.75">
      <c r="E832" s="357"/>
      <c r="F832" s="357"/>
    </row>
    <row r="833" spans="5:6" ht="12.75">
      <c r="E833" s="357"/>
      <c r="F833" s="357"/>
    </row>
    <row r="834" spans="5:6" ht="12.75">
      <c r="E834" s="357"/>
      <c r="F834" s="357"/>
    </row>
    <row r="835" spans="5:6" ht="12.75">
      <c r="E835" s="357"/>
      <c r="F835" s="357"/>
    </row>
    <row r="836" spans="5:6" ht="12.75">
      <c r="E836" s="357"/>
      <c r="F836" s="357"/>
    </row>
    <row r="837" spans="5:6" ht="12.75">
      <c r="E837" s="357"/>
      <c r="F837" s="357"/>
    </row>
    <row r="838" spans="5:6" ht="12.75">
      <c r="E838" s="357"/>
      <c r="F838" s="357"/>
    </row>
    <row r="839" spans="5:6" ht="12.75">
      <c r="E839" s="357"/>
      <c r="F839" s="357"/>
    </row>
    <row r="840" spans="5:6" ht="12.75">
      <c r="E840" s="357"/>
      <c r="F840" s="357"/>
    </row>
    <row r="841" spans="5:6" ht="12.75">
      <c r="E841" s="357"/>
      <c r="F841" s="357"/>
    </row>
    <row r="842" spans="5:6" ht="12.75">
      <c r="E842" s="357"/>
      <c r="F842" s="357"/>
    </row>
    <row r="843" spans="5:6" ht="12.75">
      <c r="E843" s="357"/>
      <c r="F843" s="357"/>
    </row>
    <row r="844" spans="5:6" ht="12.75">
      <c r="E844" s="357"/>
      <c r="F844" s="357"/>
    </row>
    <row r="845" spans="5:6" ht="12.75">
      <c r="E845" s="357"/>
      <c r="F845" s="357"/>
    </row>
    <row r="846" spans="5:6" ht="12.75">
      <c r="E846" s="357"/>
      <c r="F846" s="357"/>
    </row>
    <row r="847" spans="5:6" ht="12.75">
      <c r="E847" s="357"/>
      <c r="F847" s="357"/>
    </row>
    <row r="848" spans="5:6" ht="12.75">
      <c r="E848" s="357"/>
      <c r="F848" s="357"/>
    </row>
    <row r="849" spans="5:6" ht="12.75">
      <c r="E849" s="357"/>
      <c r="F849" s="357"/>
    </row>
    <row r="850" spans="5:6" ht="12.75">
      <c r="E850" s="357"/>
      <c r="F850" s="357"/>
    </row>
    <row r="851" spans="5:6" ht="12.75">
      <c r="E851" s="357"/>
      <c r="F851" s="357"/>
    </row>
    <row r="852" spans="5:6" ht="12.75">
      <c r="E852" s="357"/>
      <c r="F852" s="357"/>
    </row>
    <row r="853" spans="5:6" ht="12.75">
      <c r="E853" s="357"/>
      <c r="F853" s="357"/>
    </row>
    <row r="854" spans="5:6" ht="12.75">
      <c r="E854" s="357"/>
      <c r="F854" s="357"/>
    </row>
    <row r="855" spans="5:6" ht="12.75">
      <c r="E855" s="357"/>
      <c r="F855" s="357"/>
    </row>
    <row r="856" spans="5:6" ht="12.75">
      <c r="E856" s="357"/>
      <c r="F856" s="357"/>
    </row>
    <row r="857" spans="5:6" ht="12.75">
      <c r="E857" s="357"/>
      <c r="F857" s="357"/>
    </row>
    <row r="858" spans="5:6" ht="12.75">
      <c r="E858" s="357"/>
      <c r="F858" s="357"/>
    </row>
    <row r="859" spans="5:6" ht="12.75">
      <c r="E859" s="357"/>
      <c r="F859" s="357"/>
    </row>
    <row r="860" spans="5:6" ht="12.75">
      <c r="E860" s="357"/>
      <c r="F860" s="357"/>
    </row>
    <row r="861" spans="5:6" ht="12.75">
      <c r="E861" s="357"/>
      <c r="F861" s="357"/>
    </row>
    <row r="862" spans="5:6" ht="12.75">
      <c r="E862" s="357"/>
      <c r="F862" s="357"/>
    </row>
    <row r="863" spans="5:6" ht="12.75">
      <c r="E863" s="357"/>
      <c r="F863" s="357"/>
    </row>
    <row r="864" spans="5:6" ht="12.75">
      <c r="E864" s="357"/>
      <c r="F864" s="357"/>
    </row>
    <row r="865" spans="5:6" ht="12.75">
      <c r="E865" s="357"/>
      <c r="F865" s="357"/>
    </row>
    <row r="866" spans="5:6" ht="12.75">
      <c r="E866" s="357"/>
      <c r="F866" s="357"/>
    </row>
    <row r="867" spans="5:6" ht="12.75">
      <c r="E867" s="357"/>
      <c r="F867" s="357"/>
    </row>
    <row r="868" spans="5:6" ht="12.75">
      <c r="E868" s="357"/>
      <c r="F868" s="357"/>
    </row>
    <row r="869" spans="5:6" ht="12.75">
      <c r="E869" s="357"/>
      <c r="F869" s="357"/>
    </row>
    <row r="870" spans="5:6" ht="12.75">
      <c r="E870" s="357"/>
      <c r="F870" s="357"/>
    </row>
    <row r="871" spans="5:6" ht="12.75">
      <c r="E871" s="357"/>
      <c r="F871" s="357"/>
    </row>
    <row r="872" spans="5:6" ht="12.75">
      <c r="E872" s="357"/>
      <c r="F872" s="357"/>
    </row>
    <row r="873" spans="5:6" ht="12.75">
      <c r="E873" s="357"/>
      <c r="F873" s="357"/>
    </row>
    <row r="874" spans="5:6" ht="12.75">
      <c r="E874" s="357"/>
      <c r="F874" s="357"/>
    </row>
    <row r="875" spans="5:6" ht="12.75">
      <c r="E875" s="357"/>
      <c r="F875" s="357"/>
    </row>
    <row r="876" spans="5:6" ht="12.75">
      <c r="E876" s="357"/>
      <c r="F876" s="357"/>
    </row>
    <row r="877" spans="5:6" ht="12.75">
      <c r="E877" s="357"/>
      <c r="F877" s="357"/>
    </row>
    <row r="878" spans="5:6" ht="12.75">
      <c r="E878" s="357"/>
      <c r="F878" s="357"/>
    </row>
    <row r="879" spans="5:6" ht="12.75">
      <c r="E879" s="357"/>
      <c r="F879" s="357"/>
    </row>
    <row r="880" spans="5:6" ht="12.75">
      <c r="E880" s="357"/>
      <c r="F880" s="357"/>
    </row>
    <row r="881" spans="5:6" ht="12.75">
      <c r="E881" s="357"/>
      <c r="F881" s="357"/>
    </row>
    <row r="882" spans="5:6" ht="12.75">
      <c r="E882" s="357"/>
      <c r="F882" s="357"/>
    </row>
    <row r="883" spans="5:6" ht="12.75">
      <c r="E883" s="357"/>
      <c r="F883" s="357"/>
    </row>
    <row r="884" spans="5:6" ht="12.75">
      <c r="E884" s="357"/>
      <c r="F884" s="357"/>
    </row>
    <row r="885" spans="5:6" ht="12.75">
      <c r="E885" s="357"/>
      <c r="F885" s="357"/>
    </row>
    <row r="886" spans="5:6" ht="12.75">
      <c r="E886" s="357"/>
      <c r="F886" s="357"/>
    </row>
    <row r="887" spans="5:6" ht="12.75">
      <c r="E887" s="357"/>
      <c r="F887" s="357"/>
    </row>
    <row r="888" spans="5:6" ht="12.75">
      <c r="E888" s="357"/>
      <c r="F888" s="357"/>
    </row>
    <row r="889" spans="5:6" ht="12.75">
      <c r="E889" s="357"/>
      <c r="F889" s="357"/>
    </row>
    <row r="890" spans="5:6" ht="12.75">
      <c r="E890" s="357"/>
      <c r="F890" s="357"/>
    </row>
    <row r="891" spans="5:6" ht="12.75">
      <c r="E891" s="357"/>
      <c r="F891" s="357"/>
    </row>
    <row r="892" spans="5:6" ht="12.75">
      <c r="E892" s="357"/>
      <c r="F892" s="357"/>
    </row>
    <row r="893" spans="5:6" ht="12.75">
      <c r="E893" s="357"/>
      <c r="F893" s="357"/>
    </row>
    <row r="894" spans="5:6" ht="12.75">
      <c r="E894" s="357"/>
      <c r="F894" s="357"/>
    </row>
    <row r="895" spans="5:6" ht="12.75">
      <c r="E895" s="357"/>
      <c r="F895" s="357"/>
    </row>
    <row r="896" spans="5:6" ht="12.75">
      <c r="E896" s="357"/>
      <c r="F896" s="357"/>
    </row>
    <row r="897" spans="5:6" ht="12.75">
      <c r="E897" s="357"/>
      <c r="F897" s="357"/>
    </row>
    <row r="898" spans="5:6" ht="12.75">
      <c r="E898" s="357"/>
      <c r="F898" s="357"/>
    </row>
    <row r="899" spans="5:6" ht="12.75">
      <c r="E899" s="357"/>
      <c r="F899" s="357"/>
    </row>
    <row r="900" spans="5:6" ht="12.75">
      <c r="E900" s="357"/>
      <c r="F900" s="357"/>
    </row>
    <row r="901" spans="5:6" ht="12.75">
      <c r="E901" s="357"/>
      <c r="F901" s="357"/>
    </row>
    <row r="902" spans="5:6" ht="12.75">
      <c r="E902" s="357"/>
      <c r="F902" s="357"/>
    </row>
    <row r="903" spans="5:6" ht="12.75">
      <c r="E903" s="357"/>
      <c r="F903" s="357"/>
    </row>
    <row r="904" spans="5:6" ht="12.75">
      <c r="E904" s="357"/>
      <c r="F904" s="357"/>
    </row>
    <row r="905" spans="5:6" ht="12.75">
      <c r="E905" s="357"/>
      <c r="F905" s="357"/>
    </row>
    <row r="906" spans="5:6" ht="12.75">
      <c r="E906" s="357"/>
      <c r="F906" s="357"/>
    </row>
    <row r="907" spans="5:6" ht="12.75">
      <c r="E907" s="357"/>
      <c r="F907" s="357"/>
    </row>
    <row r="908" spans="5:6" ht="12.75">
      <c r="E908" s="357"/>
      <c r="F908" s="357"/>
    </row>
    <row r="909" spans="5:6" ht="12.75">
      <c r="E909" s="357"/>
      <c r="F909" s="357"/>
    </row>
    <row r="910" spans="5:6" ht="12.75">
      <c r="E910" s="357"/>
      <c r="F910" s="357"/>
    </row>
    <row r="911" spans="5:6" ht="12.75">
      <c r="E911" s="357"/>
      <c r="F911" s="357"/>
    </row>
    <row r="912" spans="5:6" ht="12.75">
      <c r="E912" s="357"/>
      <c r="F912" s="357"/>
    </row>
    <row r="913" spans="5:6" ht="12.75">
      <c r="E913" s="357"/>
      <c r="F913" s="357"/>
    </row>
    <row r="914" spans="5:6" ht="12.75">
      <c r="E914" s="357"/>
      <c r="F914" s="357"/>
    </row>
    <row r="915" spans="5:6" ht="12.75">
      <c r="E915" s="357"/>
      <c r="F915" s="357"/>
    </row>
    <row r="916" spans="5:6" ht="12.75">
      <c r="E916" s="357"/>
      <c r="F916" s="357"/>
    </row>
    <row r="917" spans="5:6" ht="12.75">
      <c r="E917" s="357"/>
      <c r="F917" s="357"/>
    </row>
    <row r="918" spans="5:6" ht="12.75">
      <c r="E918" s="357"/>
      <c r="F918" s="357"/>
    </row>
    <row r="919" spans="5:6" ht="12.75">
      <c r="E919" s="357"/>
      <c r="F919" s="357"/>
    </row>
    <row r="920" spans="5:6" ht="12.75">
      <c r="E920" s="357"/>
      <c r="F920" s="357"/>
    </row>
    <row r="921" spans="5:6" ht="12.75">
      <c r="E921" s="357"/>
      <c r="F921" s="357"/>
    </row>
    <row r="922" spans="5:6" ht="12.75">
      <c r="E922" s="357"/>
      <c r="F922" s="357"/>
    </row>
    <row r="923" spans="5:6" ht="12.75">
      <c r="E923" s="357"/>
      <c r="F923" s="357"/>
    </row>
    <row r="924" spans="5:6" ht="12.75">
      <c r="E924" s="357"/>
      <c r="F924" s="357"/>
    </row>
    <row r="925" spans="5:6" ht="12.75">
      <c r="E925" s="357"/>
      <c r="F925" s="357"/>
    </row>
    <row r="926" spans="5:6" ht="12.75">
      <c r="E926" s="357"/>
      <c r="F926" s="357"/>
    </row>
    <row r="927" spans="5:6" ht="12.75">
      <c r="E927" s="357"/>
      <c r="F927" s="357"/>
    </row>
    <row r="928" spans="5:6" ht="12.75">
      <c r="E928" s="357"/>
      <c r="F928" s="357"/>
    </row>
    <row r="929" spans="5:6" ht="12.75">
      <c r="E929" s="357"/>
      <c r="F929" s="357"/>
    </row>
    <row r="930" spans="5:6" ht="12.75">
      <c r="E930" s="357"/>
      <c r="F930" s="357"/>
    </row>
    <row r="931" spans="5:6" ht="12.75">
      <c r="E931" s="357"/>
      <c r="F931" s="357"/>
    </row>
    <row r="932" spans="5:6" ht="12.75">
      <c r="E932" s="357"/>
      <c r="F932" s="357"/>
    </row>
    <row r="933" spans="5:6" ht="12.75">
      <c r="E933" s="357"/>
      <c r="F933" s="357"/>
    </row>
    <row r="934" spans="5:6" ht="12.75">
      <c r="E934" s="357"/>
      <c r="F934" s="357"/>
    </row>
    <row r="935" spans="5:6" ht="12.75">
      <c r="E935" s="357"/>
      <c r="F935" s="357"/>
    </row>
    <row r="936" spans="5:6" ht="12.75">
      <c r="E936" s="357"/>
      <c r="F936" s="357"/>
    </row>
    <row r="937" spans="5:6" ht="12.75">
      <c r="E937" s="357"/>
      <c r="F937" s="357"/>
    </row>
    <row r="938" spans="5:6" ht="12.75">
      <c r="E938" s="357"/>
      <c r="F938" s="357"/>
    </row>
    <row r="939" spans="5:6" ht="12.75">
      <c r="E939" s="357"/>
      <c r="F939" s="357"/>
    </row>
    <row r="940" spans="5:6" ht="12.75">
      <c r="E940" s="357"/>
      <c r="F940" s="357"/>
    </row>
    <row r="941" spans="5:6" ht="12.75">
      <c r="E941" s="357"/>
      <c r="F941" s="357"/>
    </row>
    <row r="942" spans="5:6" ht="12.75">
      <c r="E942" s="357"/>
      <c r="F942" s="357"/>
    </row>
    <row r="943" spans="5:6" ht="12.75">
      <c r="E943" s="357"/>
      <c r="F943" s="357"/>
    </row>
    <row r="944" spans="5:6" ht="12.75">
      <c r="E944" s="357"/>
      <c r="F944" s="357"/>
    </row>
    <row r="945" spans="5:6" ht="12.75">
      <c r="E945" s="357"/>
      <c r="F945" s="357"/>
    </row>
    <row r="946" spans="5:6" ht="12.75">
      <c r="E946" s="357"/>
      <c r="F946" s="357"/>
    </row>
    <row r="947" spans="5:6" ht="12.75">
      <c r="E947" s="357"/>
      <c r="F947" s="357"/>
    </row>
    <row r="948" spans="5:6" ht="12.75">
      <c r="E948" s="357"/>
      <c r="F948" s="357"/>
    </row>
    <row r="949" spans="5:6" ht="12.75">
      <c r="E949" s="357"/>
      <c r="F949" s="357"/>
    </row>
    <row r="950" spans="5:6" ht="12.75">
      <c r="E950" s="357"/>
      <c r="F950" s="357"/>
    </row>
    <row r="951" spans="5:6" ht="12.75">
      <c r="E951" s="357"/>
      <c r="F951" s="357"/>
    </row>
    <row r="952" spans="5:6" ht="12.75">
      <c r="E952" s="357"/>
      <c r="F952" s="357"/>
    </row>
    <row r="953" spans="5:6" ht="12.75">
      <c r="E953" s="357"/>
      <c r="F953" s="357"/>
    </row>
    <row r="954" spans="5:6" ht="12.75">
      <c r="E954" s="357"/>
      <c r="F954" s="357"/>
    </row>
    <row r="955" spans="5:6" ht="12.75">
      <c r="E955" s="357"/>
      <c r="F955" s="357"/>
    </row>
    <row r="956" spans="5:6" ht="12.75">
      <c r="E956" s="357"/>
      <c r="F956" s="357"/>
    </row>
    <row r="957" spans="5:6" ht="12.75">
      <c r="E957" s="357"/>
      <c r="F957" s="357"/>
    </row>
    <row r="958" spans="5:6" ht="12.75">
      <c r="E958" s="357"/>
      <c r="F958" s="357"/>
    </row>
    <row r="959" spans="5:6" ht="12.75">
      <c r="E959" s="357"/>
      <c r="F959" s="357"/>
    </row>
    <row r="960" spans="5:6" ht="12.75">
      <c r="E960" s="357"/>
      <c r="F960" s="357"/>
    </row>
    <row r="961" spans="5:6" ht="12.75">
      <c r="E961" s="357"/>
      <c r="F961" s="357"/>
    </row>
    <row r="962" spans="5:6" ht="12.75">
      <c r="E962" s="357"/>
      <c r="F962" s="357"/>
    </row>
    <row r="963" spans="5:6" ht="12.75">
      <c r="E963" s="357"/>
      <c r="F963" s="357"/>
    </row>
    <row r="964" spans="5:6" ht="12.75">
      <c r="E964" s="357"/>
      <c r="F964" s="357"/>
    </row>
    <row r="965" spans="5:6" ht="12.75">
      <c r="E965" s="357"/>
      <c r="F965" s="357"/>
    </row>
    <row r="966" spans="5:6" ht="12.75">
      <c r="E966" s="357"/>
      <c r="F966" s="357"/>
    </row>
    <row r="967" spans="5:6" ht="12.75">
      <c r="E967" s="357"/>
      <c r="F967" s="357"/>
    </row>
    <row r="968" spans="5:6" ht="12.75">
      <c r="E968" s="357"/>
      <c r="F968" s="357"/>
    </row>
    <row r="969" spans="5:6" ht="12.75">
      <c r="E969" s="357"/>
      <c r="F969" s="357"/>
    </row>
    <row r="970" spans="5:6" ht="12.75">
      <c r="E970" s="357"/>
      <c r="F970" s="357"/>
    </row>
    <row r="971" spans="5:6" ht="12.75">
      <c r="E971" s="357"/>
      <c r="F971" s="357"/>
    </row>
    <row r="972" spans="5:6" ht="12.75">
      <c r="E972" s="357"/>
      <c r="F972" s="357"/>
    </row>
    <row r="973" spans="5:6" ht="12.75">
      <c r="E973" s="357"/>
      <c r="F973" s="357"/>
    </row>
    <row r="974" spans="5:6" ht="12.75">
      <c r="E974" s="357"/>
      <c r="F974" s="357"/>
    </row>
    <row r="975" spans="5:6" ht="12.75">
      <c r="E975" s="357"/>
      <c r="F975" s="357"/>
    </row>
    <row r="976" spans="5:6" ht="12.75">
      <c r="E976" s="357"/>
      <c r="F976" s="357"/>
    </row>
    <row r="977" spans="5:6" ht="12.75">
      <c r="E977" s="357"/>
      <c r="F977" s="357"/>
    </row>
    <row r="978" spans="5:6" ht="12.75">
      <c r="E978" s="357"/>
      <c r="F978" s="357"/>
    </row>
    <row r="979" spans="5:6" ht="12.75">
      <c r="E979" s="357"/>
      <c r="F979" s="357"/>
    </row>
    <row r="980" spans="5:6" ht="12.75">
      <c r="E980" s="357"/>
      <c r="F980" s="357"/>
    </row>
    <row r="981" spans="5:6" ht="12.75">
      <c r="E981" s="357"/>
      <c r="F981" s="357"/>
    </row>
    <row r="982" spans="5:6" ht="12.75">
      <c r="E982" s="357"/>
      <c r="F982" s="357"/>
    </row>
    <row r="983" spans="5:6" ht="12.75">
      <c r="E983" s="357"/>
      <c r="F983" s="357"/>
    </row>
    <row r="984" spans="5:6" ht="12.75">
      <c r="E984" s="357"/>
      <c r="F984" s="357"/>
    </row>
    <row r="985" spans="5:6" ht="12.75">
      <c r="E985" s="357"/>
      <c r="F985" s="357"/>
    </row>
    <row r="986" spans="5:6" ht="12.75">
      <c r="E986" s="357"/>
      <c r="F986" s="357"/>
    </row>
    <row r="987" spans="5:6" ht="12.75">
      <c r="E987" s="357"/>
      <c r="F987" s="357"/>
    </row>
    <row r="988" spans="5:6" ht="12.75">
      <c r="E988" s="357"/>
      <c r="F988" s="357"/>
    </row>
    <row r="989" spans="5:6" ht="12.75">
      <c r="E989" s="357"/>
      <c r="F989" s="357"/>
    </row>
    <row r="990" spans="5:6" ht="12.75">
      <c r="E990" s="357"/>
      <c r="F990" s="357"/>
    </row>
    <row r="991" spans="5:6" ht="12.75">
      <c r="E991" s="357"/>
      <c r="F991" s="357"/>
    </row>
    <row r="992" spans="5:6" ht="12.75">
      <c r="E992" s="357"/>
      <c r="F992" s="357"/>
    </row>
    <row r="993" spans="5:6" ht="12.75">
      <c r="E993" s="357"/>
      <c r="F993" s="357"/>
    </row>
    <row r="994" spans="5:6" ht="12.75">
      <c r="E994" s="357"/>
      <c r="F994" s="357"/>
    </row>
    <row r="995" spans="5:6" ht="12.75">
      <c r="E995" s="357"/>
      <c r="F995" s="357"/>
    </row>
    <row r="996" spans="5:6" ht="12.75">
      <c r="E996" s="357"/>
      <c r="F996" s="357"/>
    </row>
    <row r="997" spans="5:6" ht="12.75">
      <c r="E997" s="357"/>
      <c r="F997" s="357"/>
    </row>
    <row r="998" spans="5:6" ht="12.75">
      <c r="E998" s="357"/>
      <c r="F998" s="357"/>
    </row>
    <row r="999" spans="5:6" ht="12.75">
      <c r="E999" s="357"/>
      <c r="F999" s="357"/>
    </row>
    <row r="1000" spans="5:6" ht="12.75">
      <c r="E1000" s="357"/>
      <c r="F1000" s="357"/>
    </row>
    <row r="1001" spans="5:6" ht="12.75">
      <c r="E1001" s="357"/>
      <c r="F1001" s="357"/>
    </row>
    <row r="1002" spans="5:6" ht="12.75">
      <c r="E1002" s="357"/>
      <c r="F1002" s="357"/>
    </row>
    <row r="1003" spans="5:6" ht="12.75">
      <c r="E1003" s="357"/>
      <c r="F1003" s="357"/>
    </row>
    <row r="1004" spans="5:6" ht="12.75">
      <c r="E1004" s="357"/>
      <c r="F1004" s="357"/>
    </row>
    <row r="1005" spans="5:6" ht="12.75">
      <c r="E1005" s="357"/>
      <c r="F1005" s="357"/>
    </row>
    <row r="1006" spans="5:6" ht="12.75">
      <c r="E1006" s="357"/>
      <c r="F1006" s="357"/>
    </row>
    <row r="1007" spans="5:6" ht="12.75">
      <c r="E1007" s="357"/>
      <c r="F1007" s="357"/>
    </row>
    <row r="1008" spans="5:6" ht="12.75">
      <c r="E1008" s="357"/>
      <c r="F1008" s="357"/>
    </row>
    <row r="1009" spans="5:6" ht="12.75">
      <c r="E1009" s="357"/>
      <c r="F1009" s="357"/>
    </row>
    <row r="1010" spans="5:6" ht="12.75">
      <c r="E1010" s="357"/>
      <c r="F1010" s="357"/>
    </row>
    <row r="1011" spans="5:6" ht="12.75">
      <c r="E1011" s="357"/>
      <c r="F1011" s="357"/>
    </row>
    <row r="1012" spans="5:6" ht="12.75">
      <c r="E1012" s="357"/>
      <c r="F1012" s="357"/>
    </row>
    <row r="1013" spans="5:6" ht="12.75">
      <c r="E1013" s="357"/>
      <c r="F1013" s="357"/>
    </row>
    <row r="1014" spans="5:6" ht="12.75">
      <c r="E1014" s="357"/>
      <c r="F1014" s="357"/>
    </row>
    <row r="1015" spans="5:6" ht="12.75">
      <c r="E1015" s="357"/>
      <c r="F1015" s="357"/>
    </row>
    <row r="1016" spans="5:6" ht="12.75">
      <c r="E1016" s="357"/>
      <c r="F1016" s="357"/>
    </row>
    <row r="1017" spans="5:6" ht="12.75">
      <c r="E1017" s="357"/>
      <c r="F1017" s="357"/>
    </row>
    <row r="1018" spans="5:6" ht="12.75">
      <c r="E1018" s="357"/>
      <c r="F1018" s="357"/>
    </row>
    <row r="1019" spans="5:6" ht="12.75">
      <c r="E1019" s="357"/>
      <c r="F1019" s="357"/>
    </row>
    <row r="1020" spans="5:6" ht="12.75">
      <c r="E1020" s="357"/>
      <c r="F1020" s="357"/>
    </row>
    <row r="1021" spans="5:6" ht="12.75">
      <c r="E1021" s="357"/>
      <c r="F1021" s="357"/>
    </row>
    <row r="1022" spans="5:6" ht="12.75">
      <c r="E1022" s="357"/>
      <c r="F1022" s="357"/>
    </row>
    <row r="1023" spans="5:6" ht="12.75">
      <c r="E1023" s="357"/>
      <c r="F1023" s="357"/>
    </row>
    <row r="1024" spans="5:6" ht="12.75">
      <c r="E1024" s="357"/>
      <c r="F1024" s="357"/>
    </row>
    <row r="1025" spans="5:6" ht="12.75">
      <c r="E1025" s="357"/>
      <c r="F1025" s="357"/>
    </row>
    <row r="1026" spans="5:6" ht="12.75">
      <c r="E1026" s="357"/>
      <c r="F1026" s="357"/>
    </row>
    <row r="1027" spans="5:6" ht="12.75">
      <c r="E1027" s="357"/>
      <c r="F1027" s="357"/>
    </row>
    <row r="1028" spans="5:6" ht="12.75">
      <c r="E1028" s="357"/>
      <c r="F1028" s="357"/>
    </row>
    <row r="1029" spans="5:6" ht="12.75">
      <c r="E1029" s="357"/>
      <c r="F1029" s="357"/>
    </row>
    <row r="1030" spans="5:6" ht="12.75">
      <c r="E1030" s="357"/>
      <c r="F1030" s="357"/>
    </row>
    <row r="1031" spans="5:6" ht="12.75">
      <c r="E1031" s="357"/>
      <c r="F1031" s="357"/>
    </row>
    <row r="1032" spans="5:6" ht="12.75">
      <c r="E1032" s="357"/>
      <c r="F1032" s="357"/>
    </row>
    <row r="1033" spans="5:6" ht="12.75">
      <c r="E1033" s="357"/>
      <c r="F1033" s="357"/>
    </row>
    <row r="1034" spans="5:6" ht="12.75">
      <c r="E1034" s="357"/>
      <c r="F1034" s="357"/>
    </row>
    <row r="1035" spans="5:6" ht="12.75">
      <c r="E1035" s="357"/>
      <c r="F1035" s="357"/>
    </row>
    <row r="1036" spans="5:6" ht="12.75">
      <c r="E1036" s="357"/>
      <c r="F1036" s="357"/>
    </row>
    <row r="1037" spans="5:6" ht="12.75">
      <c r="E1037" s="357"/>
      <c r="F1037" s="357"/>
    </row>
    <row r="1038" spans="5:6" ht="12.75">
      <c r="E1038" s="357"/>
      <c r="F1038" s="357"/>
    </row>
    <row r="1039" spans="5:6" ht="12.75">
      <c r="E1039" s="357"/>
      <c r="F1039" s="357"/>
    </row>
    <row r="1040" spans="5:6" ht="12.75">
      <c r="E1040" s="357"/>
      <c r="F1040" s="357"/>
    </row>
    <row r="1041" spans="5:6" ht="12.75">
      <c r="E1041" s="357"/>
      <c r="F1041" s="357"/>
    </row>
    <row r="1042" spans="5:6" ht="12.75">
      <c r="E1042" s="357"/>
      <c r="F1042" s="357"/>
    </row>
    <row r="1043" spans="5:6" ht="12.75">
      <c r="E1043" s="357"/>
      <c r="F1043" s="357"/>
    </row>
    <row r="1044" spans="5:6" ht="12.75">
      <c r="E1044" s="357"/>
      <c r="F1044" s="357"/>
    </row>
    <row r="1045" spans="5:6" ht="12.75">
      <c r="E1045" s="357"/>
      <c r="F1045" s="357"/>
    </row>
    <row r="1046" spans="5:6" ht="12.75">
      <c r="E1046" s="357"/>
      <c r="F1046" s="357"/>
    </row>
    <row r="1047" spans="5:6" ht="12.75">
      <c r="E1047" s="357"/>
      <c r="F1047" s="357"/>
    </row>
    <row r="1048" spans="5:6" ht="12.75">
      <c r="E1048" s="357"/>
      <c r="F1048" s="357"/>
    </row>
    <row r="1049" spans="5:6" ht="12.75">
      <c r="E1049" s="357"/>
      <c r="F1049" s="357"/>
    </row>
    <row r="1050" spans="5:6" ht="12.75">
      <c r="E1050" s="357"/>
      <c r="F1050" s="357"/>
    </row>
    <row r="1051" spans="5:6" ht="12.75">
      <c r="E1051" s="357"/>
      <c r="F1051" s="357"/>
    </row>
    <row r="1052" spans="5:6" ht="12.75">
      <c r="E1052" s="357"/>
      <c r="F1052" s="357"/>
    </row>
    <row r="1053" spans="5:6" ht="12.75">
      <c r="E1053" s="357"/>
      <c r="F1053" s="357"/>
    </row>
    <row r="1054" spans="5:6" ht="12.75">
      <c r="E1054" s="357"/>
      <c r="F1054" s="357"/>
    </row>
    <row r="1055" spans="5:6" ht="12.75">
      <c r="E1055" s="357"/>
      <c r="F1055" s="357"/>
    </row>
    <row r="1056" spans="5:6" ht="12.75">
      <c r="E1056" s="357"/>
      <c r="F1056" s="357"/>
    </row>
    <row r="1057" spans="5:6" ht="12.75">
      <c r="E1057" s="357"/>
      <c r="F1057" s="357"/>
    </row>
    <row r="1058" spans="5:6" ht="12.75">
      <c r="E1058" s="357"/>
      <c r="F1058" s="357"/>
    </row>
    <row r="1059" spans="5:6" ht="12.75">
      <c r="E1059" s="357"/>
      <c r="F1059" s="357"/>
    </row>
    <row r="1060" spans="5:6" ht="12.75">
      <c r="E1060" s="357"/>
      <c r="F1060" s="357"/>
    </row>
    <row r="1061" spans="5:6" ht="12.75">
      <c r="E1061" s="357"/>
      <c r="F1061" s="357"/>
    </row>
    <row r="1062" spans="5:6" ht="12.75">
      <c r="E1062" s="357"/>
      <c r="F1062" s="357"/>
    </row>
    <row r="1063" spans="5:6" ht="12.75">
      <c r="E1063" s="357"/>
      <c r="F1063" s="357"/>
    </row>
    <row r="1064" spans="5:6" ht="12.75">
      <c r="E1064" s="357"/>
      <c r="F1064" s="357"/>
    </row>
    <row r="1065" spans="5:6" ht="12.75">
      <c r="E1065" s="357"/>
      <c r="F1065" s="357"/>
    </row>
    <row r="1066" spans="5:6" ht="12.75">
      <c r="E1066" s="357"/>
      <c r="F1066" s="357"/>
    </row>
    <row r="1067" spans="5:6" ht="12.75">
      <c r="E1067" s="357"/>
      <c r="F1067" s="357"/>
    </row>
    <row r="1068" spans="5:6" ht="12.75">
      <c r="E1068" s="357"/>
      <c r="F1068" s="357"/>
    </row>
    <row r="1069" spans="5:6" ht="12.75">
      <c r="E1069" s="357"/>
      <c r="F1069" s="357"/>
    </row>
    <row r="1070" spans="5:6" ht="12.75">
      <c r="E1070" s="357"/>
      <c r="F1070" s="357"/>
    </row>
    <row r="1071" spans="5:6" ht="12.75">
      <c r="E1071" s="357"/>
      <c r="F1071" s="357"/>
    </row>
    <row r="1072" spans="5:6" ht="12.75">
      <c r="E1072" s="357"/>
      <c r="F1072" s="357"/>
    </row>
    <row r="1073" spans="5:6" ht="12.75">
      <c r="E1073" s="357"/>
      <c r="F1073" s="357"/>
    </row>
    <row r="1074" spans="5:6" ht="12.75">
      <c r="E1074" s="357"/>
      <c r="F1074" s="357"/>
    </row>
    <row r="1075" spans="5:6" ht="12.75">
      <c r="E1075" s="357"/>
      <c r="F1075" s="357"/>
    </row>
    <row r="1076" spans="5:6" ht="12.75">
      <c r="E1076" s="357"/>
      <c r="F1076" s="357"/>
    </row>
    <row r="1077" spans="5:6" ht="12.75">
      <c r="E1077" s="357"/>
      <c r="F1077" s="357"/>
    </row>
    <row r="1078" spans="5:6" ht="12.75">
      <c r="E1078" s="357"/>
      <c r="F1078" s="357"/>
    </row>
    <row r="1079" spans="5:6" ht="12.75">
      <c r="E1079" s="357"/>
      <c r="F1079" s="357"/>
    </row>
    <row r="1080" spans="5:6" ht="12.75">
      <c r="E1080" s="357"/>
      <c r="F1080" s="357"/>
    </row>
    <row r="1081" spans="5:6" ht="12.75">
      <c r="E1081" s="357"/>
      <c r="F1081" s="357"/>
    </row>
    <row r="1082" spans="5:6" ht="12.75">
      <c r="E1082" s="357"/>
      <c r="F1082" s="357"/>
    </row>
    <row r="1083" spans="5:6" ht="12.75">
      <c r="E1083" s="357"/>
      <c r="F1083" s="357"/>
    </row>
    <row r="1084" spans="5:6" ht="12.75">
      <c r="E1084" s="357"/>
      <c r="F1084" s="357"/>
    </row>
    <row r="1085" spans="5:6" ht="12.75">
      <c r="E1085" s="357"/>
      <c r="F1085" s="357"/>
    </row>
    <row r="1086" spans="5:6" ht="12.75">
      <c r="E1086" s="357"/>
      <c r="F1086" s="357"/>
    </row>
    <row r="1087" spans="5:6" ht="12.75">
      <c r="E1087" s="357"/>
      <c r="F1087" s="357"/>
    </row>
    <row r="1088" spans="5:6" ht="12.75">
      <c r="E1088" s="357"/>
      <c r="F1088" s="357"/>
    </row>
    <row r="1089" spans="5:6" ht="12.75">
      <c r="E1089" s="357"/>
      <c r="F1089" s="357"/>
    </row>
    <row r="1090" spans="5:6" ht="12.75">
      <c r="E1090" s="357"/>
      <c r="F1090" s="357"/>
    </row>
    <row r="1091" spans="5:6" ht="12.75">
      <c r="E1091" s="357"/>
      <c r="F1091" s="357"/>
    </row>
    <row r="1092" spans="5:6" ht="12.75">
      <c r="E1092" s="357"/>
      <c r="F1092" s="357"/>
    </row>
    <row r="1093" spans="5:6" ht="12.75">
      <c r="E1093" s="357"/>
      <c r="F1093" s="357"/>
    </row>
    <row r="1094" spans="5:6" ht="12.75">
      <c r="E1094" s="357"/>
      <c r="F1094" s="357"/>
    </row>
    <row r="1095" spans="5:6" ht="12.75">
      <c r="E1095" s="357"/>
      <c r="F1095" s="357"/>
    </row>
    <row r="1096" spans="5:6" ht="12.75">
      <c r="E1096" s="357"/>
      <c r="F1096" s="357"/>
    </row>
    <row r="1097" spans="5:6" ht="12.75">
      <c r="E1097" s="357"/>
      <c r="F1097" s="357"/>
    </row>
    <row r="1098" spans="5:6" ht="12.75">
      <c r="E1098" s="357"/>
      <c r="F1098" s="357"/>
    </row>
    <row r="1099" spans="5:6" ht="12.75">
      <c r="E1099" s="357"/>
      <c r="F1099" s="357"/>
    </row>
    <row r="1100" spans="5:6" ht="12.75">
      <c r="E1100" s="357"/>
      <c r="F1100" s="357"/>
    </row>
    <row r="1101" spans="5:6" ht="12.75">
      <c r="E1101" s="357"/>
      <c r="F1101" s="357"/>
    </row>
    <row r="1102" spans="5:6" ht="12.75">
      <c r="E1102" s="357"/>
      <c r="F1102" s="357"/>
    </row>
    <row r="1103" spans="5:6" ht="12.75">
      <c r="E1103" s="357"/>
      <c r="F1103" s="357"/>
    </row>
    <row r="1104" spans="5:6" ht="12.75">
      <c r="E1104" s="357"/>
      <c r="F1104" s="357"/>
    </row>
    <row r="1105" spans="5:6" ht="12.75">
      <c r="E1105" s="357"/>
      <c r="F1105" s="357"/>
    </row>
    <row r="1106" spans="5:6" ht="12.75">
      <c r="E1106" s="357"/>
      <c r="F1106" s="357"/>
    </row>
    <row r="1107" spans="5:6" ht="12.75">
      <c r="E1107" s="357"/>
      <c r="F1107" s="357"/>
    </row>
    <row r="1108" spans="5:6" ht="12.75">
      <c r="E1108" s="357"/>
      <c r="F1108" s="357"/>
    </row>
    <row r="1109" spans="5:6" ht="12.75">
      <c r="E1109" s="357"/>
      <c r="F1109" s="357"/>
    </row>
    <row r="1110" spans="5:6" ht="12.75">
      <c r="E1110" s="357"/>
      <c r="F1110" s="357"/>
    </row>
    <row r="1111" spans="5:6" ht="12.75">
      <c r="E1111" s="357"/>
      <c r="F1111" s="357"/>
    </row>
    <row r="1112" spans="5:6" ht="12.75">
      <c r="E1112" s="357"/>
      <c r="F1112" s="357"/>
    </row>
    <row r="1113" spans="5:6" ht="12.75">
      <c r="E1113" s="357"/>
      <c r="F1113" s="357"/>
    </row>
    <row r="1114" spans="5:6" ht="12.75">
      <c r="E1114" s="357"/>
      <c r="F1114" s="357"/>
    </row>
    <row r="1115" spans="5:6" ht="12.75">
      <c r="E1115" s="357"/>
      <c r="F1115" s="357"/>
    </row>
    <row r="1116" spans="5:6" ht="12.75">
      <c r="E1116" s="357"/>
      <c r="F1116" s="357"/>
    </row>
    <row r="1117" spans="5:6" ht="12.75">
      <c r="E1117" s="357"/>
      <c r="F1117" s="357"/>
    </row>
    <row r="1118" spans="5:6" ht="12.75">
      <c r="E1118" s="357"/>
      <c r="F1118" s="357"/>
    </row>
    <row r="1119" spans="5:6" ht="12.75">
      <c r="E1119" s="357"/>
      <c r="F1119" s="357"/>
    </row>
    <row r="1120" spans="5:6" ht="12.75">
      <c r="E1120" s="357"/>
      <c r="F1120" s="357"/>
    </row>
    <row r="1121" spans="5:6" ht="12.75">
      <c r="E1121" s="357"/>
      <c r="F1121" s="357"/>
    </row>
    <row r="1122" spans="5:6" ht="12.75">
      <c r="E1122" s="357"/>
      <c r="F1122" s="357"/>
    </row>
    <row r="1123" spans="5:6" ht="12.75">
      <c r="E1123" s="357"/>
      <c r="F1123" s="357"/>
    </row>
    <row r="1124" spans="5:6" ht="12.75">
      <c r="E1124" s="357"/>
      <c r="F1124" s="357"/>
    </row>
    <row r="1125" spans="5:6" ht="12.75">
      <c r="E1125" s="357"/>
      <c r="F1125" s="357"/>
    </row>
    <row r="1126" spans="5:6" ht="12.75">
      <c r="E1126" s="357"/>
      <c r="F1126" s="357"/>
    </row>
    <row r="1127" spans="5:6" ht="12.75">
      <c r="E1127" s="357"/>
      <c r="F1127" s="357"/>
    </row>
    <row r="1128" spans="5:6" ht="12.75">
      <c r="E1128" s="357"/>
      <c r="F1128" s="357"/>
    </row>
    <row r="1129" spans="5:6" ht="12.75">
      <c r="E1129" s="357"/>
      <c r="F1129" s="357"/>
    </row>
    <row r="1130" spans="5:6" ht="12.75">
      <c r="E1130" s="357"/>
      <c r="F1130" s="357"/>
    </row>
    <row r="1131" spans="5:6" ht="12.75">
      <c r="E1131" s="357"/>
      <c r="F1131" s="357"/>
    </row>
    <row r="1132" spans="5:6" ht="12.75">
      <c r="E1132" s="357"/>
      <c r="F1132" s="357"/>
    </row>
    <row r="1133" spans="5:6" ht="12.75">
      <c r="E1133" s="357"/>
      <c r="F1133" s="357"/>
    </row>
    <row r="1134" spans="5:6" ht="12.75">
      <c r="E1134" s="357"/>
      <c r="F1134" s="357"/>
    </row>
    <row r="1135" spans="5:6" ht="12.75">
      <c r="E1135" s="357"/>
      <c r="F1135" s="357"/>
    </row>
    <row r="1136" spans="5:6" ht="12.75">
      <c r="E1136" s="357"/>
      <c r="F1136" s="357"/>
    </row>
    <row r="1137" spans="5:6" ht="12.75">
      <c r="E1137" s="357"/>
      <c r="F1137" s="357"/>
    </row>
    <row r="1138" spans="5:6" ht="12.75">
      <c r="E1138" s="357"/>
      <c r="F1138" s="357"/>
    </row>
    <row r="1139" spans="5:6" ht="12.75">
      <c r="E1139" s="357"/>
      <c r="F1139" s="357"/>
    </row>
    <row r="1140" spans="5:6" ht="12.75">
      <c r="E1140" s="357"/>
      <c r="F1140" s="357"/>
    </row>
    <row r="1141" spans="5:6" ht="12.75">
      <c r="E1141" s="357"/>
      <c r="F1141" s="357"/>
    </row>
    <row r="1142" spans="5:6" ht="12.75">
      <c r="E1142" s="357"/>
      <c r="F1142" s="357"/>
    </row>
    <row r="1143" spans="5:6" ht="12.75">
      <c r="E1143" s="357"/>
      <c r="F1143" s="357"/>
    </row>
    <row r="1144" spans="5:6" ht="12.75">
      <c r="E1144" s="357"/>
      <c r="F1144" s="357"/>
    </row>
    <row r="1145" spans="5:6" ht="12.75">
      <c r="E1145" s="357"/>
      <c r="F1145" s="357"/>
    </row>
    <row r="1146" spans="5:6" ht="12.75">
      <c r="E1146" s="357"/>
      <c r="F1146" s="357"/>
    </row>
    <row r="1147" spans="5:6" ht="12.75">
      <c r="E1147" s="357"/>
      <c r="F1147" s="357"/>
    </row>
    <row r="1148" spans="5:6" ht="12.75">
      <c r="E1148" s="357"/>
      <c r="F1148" s="357"/>
    </row>
    <row r="1149" spans="5:6" ht="12.75">
      <c r="E1149" s="357"/>
      <c r="F1149" s="357"/>
    </row>
    <row r="1150" spans="5:6" ht="12.75">
      <c r="E1150" s="357"/>
      <c r="F1150" s="357"/>
    </row>
    <row r="1151" spans="5:6" ht="12.75">
      <c r="E1151" s="357"/>
      <c r="F1151" s="357"/>
    </row>
    <row r="1152" spans="5:6" ht="12.75">
      <c r="E1152" s="357"/>
      <c r="F1152" s="357"/>
    </row>
    <row r="1153" spans="5:6" ht="12.75">
      <c r="E1153" s="357"/>
      <c r="F1153" s="357"/>
    </row>
    <row r="1154" spans="5:6" ht="12.75">
      <c r="E1154" s="357"/>
      <c r="F1154" s="357"/>
    </row>
    <row r="1155" spans="5:6" ht="12.75">
      <c r="E1155" s="357"/>
      <c r="F1155" s="357"/>
    </row>
    <row r="1156" spans="5:6" ht="12.75">
      <c r="E1156" s="357"/>
      <c r="F1156" s="357"/>
    </row>
    <row r="1157" spans="5:6" ht="12.75">
      <c r="E1157" s="357"/>
      <c r="F1157" s="357"/>
    </row>
    <row r="1158" spans="5:6" ht="12.75">
      <c r="E1158" s="357"/>
      <c r="F1158" s="357"/>
    </row>
    <row r="1159" spans="5:6" ht="12.75">
      <c r="E1159" s="357"/>
      <c r="F1159" s="357"/>
    </row>
    <row r="1160" spans="5:6" ht="12.75">
      <c r="E1160" s="357"/>
      <c r="F1160" s="357"/>
    </row>
    <row r="1161" spans="5:6" ht="12.75">
      <c r="E1161" s="357"/>
      <c r="F1161" s="357"/>
    </row>
    <row r="1162" spans="5:6" ht="12.75">
      <c r="E1162" s="357"/>
      <c r="F1162" s="357"/>
    </row>
    <row r="1163" spans="5:6" ht="12.75">
      <c r="E1163" s="357"/>
      <c r="F1163" s="357"/>
    </row>
    <row r="1164" spans="5:6" ht="12.75">
      <c r="E1164" s="357"/>
      <c r="F1164" s="357"/>
    </row>
    <row r="1165" spans="5:6" ht="12.75">
      <c r="E1165" s="357"/>
      <c r="F1165" s="357"/>
    </row>
    <row r="1166" spans="5:6" ht="12.75">
      <c r="E1166" s="357"/>
      <c r="F1166" s="357"/>
    </row>
    <row r="1167" spans="5:6" ht="12.75">
      <c r="E1167" s="357"/>
      <c r="F1167" s="357"/>
    </row>
    <row r="1168" spans="5:6" ht="12.75">
      <c r="E1168" s="357"/>
      <c r="F1168" s="357"/>
    </row>
    <row r="1169" spans="5:6" ht="12.75">
      <c r="E1169" s="357"/>
      <c r="F1169" s="357"/>
    </row>
    <row r="1170" spans="5:6" ht="12.75">
      <c r="E1170" s="357"/>
      <c r="F1170" s="357"/>
    </row>
    <row r="1171" spans="5:6" ht="12.75">
      <c r="E1171" s="357"/>
      <c r="F1171" s="357"/>
    </row>
    <row r="1172" spans="5:6" ht="12.75">
      <c r="E1172" s="357"/>
      <c r="F1172" s="357"/>
    </row>
    <row r="1173" spans="5:6" ht="12.75">
      <c r="E1173" s="357"/>
      <c r="F1173" s="357"/>
    </row>
    <row r="1174" spans="5:6" ht="12.75">
      <c r="E1174" s="357"/>
      <c r="F1174" s="357"/>
    </row>
    <row r="1175" spans="5:6" ht="12.75">
      <c r="E1175" s="357"/>
      <c r="F1175" s="357"/>
    </row>
    <row r="1176" spans="5:6" ht="12.75">
      <c r="E1176" s="357"/>
      <c r="F1176" s="357"/>
    </row>
    <row r="1177" spans="5:6" ht="12.75">
      <c r="E1177" s="357"/>
      <c r="F1177" s="357"/>
    </row>
    <row r="1178" spans="5:6" ht="12.75">
      <c r="E1178" s="357"/>
      <c r="F1178" s="357"/>
    </row>
    <row r="1179" spans="5:6" ht="12.75">
      <c r="E1179" s="357"/>
      <c r="F1179" s="357"/>
    </row>
    <row r="1180" spans="5:6" ht="12.75">
      <c r="E1180" s="357"/>
      <c r="F1180" s="357"/>
    </row>
    <row r="1181" spans="5:6" ht="12.75">
      <c r="E1181" s="357"/>
      <c r="F1181" s="357"/>
    </row>
    <row r="1182" spans="5:6" ht="12.75">
      <c r="E1182" s="357"/>
      <c r="F1182" s="357"/>
    </row>
    <row r="1183" spans="5:6" ht="12.75">
      <c r="E1183" s="357"/>
      <c r="F1183" s="357"/>
    </row>
    <row r="1184" spans="5:6" ht="12.75">
      <c r="E1184" s="357"/>
      <c r="F1184" s="357"/>
    </row>
    <row r="1185" spans="5:6" ht="12.75">
      <c r="E1185" s="357"/>
      <c r="F1185" s="357"/>
    </row>
    <row r="1186" spans="5:6" ht="12.75">
      <c r="E1186" s="357"/>
      <c r="F1186" s="357"/>
    </row>
    <row r="1187" spans="5:6" ht="12.75">
      <c r="E1187" s="357"/>
      <c r="F1187" s="357"/>
    </row>
    <row r="1188" spans="5:6" ht="12.75">
      <c r="E1188" s="357"/>
      <c r="F1188" s="357"/>
    </row>
    <row r="1189" spans="5:6" ht="12.75">
      <c r="E1189" s="357"/>
      <c r="F1189" s="357"/>
    </row>
    <row r="1190" spans="5:6" ht="12.75">
      <c r="E1190" s="357"/>
      <c r="F1190" s="357"/>
    </row>
    <row r="1191" spans="5:6" ht="12.75">
      <c r="E1191" s="357"/>
      <c r="F1191" s="357"/>
    </row>
    <row r="1192" spans="5:6" ht="12.75">
      <c r="E1192" s="357"/>
      <c r="F1192" s="357"/>
    </row>
    <row r="1193" spans="5:6" ht="12.75">
      <c r="E1193" s="357"/>
      <c r="F1193" s="357"/>
    </row>
    <row r="1194" spans="5:6" ht="12.75">
      <c r="E1194" s="357"/>
      <c r="F1194" s="357"/>
    </row>
    <row r="1195" spans="5:6" ht="12.75">
      <c r="E1195" s="357"/>
      <c r="F1195" s="357"/>
    </row>
    <row r="1196" spans="5:6" ht="12.75">
      <c r="E1196" s="357"/>
      <c r="F1196" s="357"/>
    </row>
    <row r="1197" spans="5:6" ht="12.75">
      <c r="E1197" s="357"/>
      <c r="F1197" s="357"/>
    </row>
    <row r="1198" spans="5:6" ht="12.75">
      <c r="E1198" s="357"/>
      <c r="F1198" s="357"/>
    </row>
    <row r="1199" spans="5:6" ht="12.75">
      <c r="E1199" s="357"/>
      <c r="F1199" s="357"/>
    </row>
    <row r="1200" spans="5:6" ht="12.75">
      <c r="E1200" s="357"/>
      <c r="F1200" s="357"/>
    </row>
    <row r="1201" spans="5:6" ht="12.75">
      <c r="E1201" s="357"/>
      <c r="F1201" s="357"/>
    </row>
    <row r="1202" spans="5:6" ht="12.75">
      <c r="E1202" s="357"/>
      <c r="F1202" s="357"/>
    </row>
    <row r="1203" spans="5:6" ht="12.75">
      <c r="E1203" s="357"/>
      <c r="F1203" s="357"/>
    </row>
    <row r="1204" spans="5:6" ht="12.75">
      <c r="E1204" s="357"/>
      <c r="F1204" s="357"/>
    </row>
    <row r="1205" spans="5:6" ht="12.75">
      <c r="E1205" s="357"/>
      <c r="F1205" s="357"/>
    </row>
    <row r="1206" spans="5:6" ht="12.75">
      <c r="E1206" s="357"/>
      <c r="F1206" s="357"/>
    </row>
    <row r="1207" spans="5:6" ht="12.75">
      <c r="E1207" s="357"/>
      <c r="F1207" s="357"/>
    </row>
    <row r="1208" spans="5:6" ht="12.75">
      <c r="E1208" s="357"/>
      <c r="F1208" s="357"/>
    </row>
    <row r="1209" spans="5:6" ht="12.75">
      <c r="E1209" s="357"/>
      <c r="F1209" s="357"/>
    </row>
    <row r="1210" spans="5:6" ht="12.75">
      <c r="E1210" s="357"/>
      <c r="F1210" s="357"/>
    </row>
    <row r="1211" spans="5:6" ht="12.75">
      <c r="E1211" s="357"/>
      <c r="F1211" s="357"/>
    </row>
    <row r="1212" spans="5:6" ht="12.75">
      <c r="E1212" s="357"/>
      <c r="F1212" s="357"/>
    </row>
    <row r="1213" spans="5:6" ht="12.75">
      <c r="E1213" s="357"/>
      <c r="F1213" s="357"/>
    </row>
    <row r="1214" spans="5:6" ht="12.75">
      <c r="E1214" s="357"/>
      <c r="F1214" s="357"/>
    </row>
    <row r="1215" spans="5:6" ht="12.75">
      <c r="E1215" s="357"/>
      <c r="F1215" s="357"/>
    </row>
    <row r="1216" spans="5:6" ht="12.75">
      <c r="E1216" s="357"/>
      <c r="F1216" s="357"/>
    </row>
    <row r="1217" spans="5:6" ht="12.75">
      <c r="E1217" s="357"/>
      <c r="F1217" s="357"/>
    </row>
    <row r="1218" spans="5:6" ht="12.75">
      <c r="E1218" s="357"/>
      <c r="F1218" s="357"/>
    </row>
    <row r="1219" spans="5:6" ht="12.75">
      <c r="E1219" s="357"/>
      <c r="F1219" s="357"/>
    </row>
    <row r="1220" spans="5:6" ht="12.75">
      <c r="E1220" s="357"/>
      <c r="F1220" s="357"/>
    </row>
    <row r="1221" spans="5:6" ht="12.75">
      <c r="E1221" s="357"/>
      <c r="F1221" s="357"/>
    </row>
    <row r="1222" spans="5:6" ht="12.75">
      <c r="E1222" s="357"/>
      <c r="F1222" s="357"/>
    </row>
    <row r="1223" spans="5:6" ht="12.75">
      <c r="E1223" s="357"/>
      <c r="F1223" s="357"/>
    </row>
    <row r="1224" spans="5:6" ht="12.75">
      <c r="E1224" s="357"/>
      <c r="F1224" s="357"/>
    </row>
    <row r="1225" spans="5:6" ht="12.75">
      <c r="E1225" s="357"/>
      <c r="F1225" s="357"/>
    </row>
    <row r="1226" spans="5:6" ht="12.75">
      <c r="E1226" s="357"/>
      <c r="F1226" s="357"/>
    </row>
    <row r="1227" spans="5:6" ht="12.75">
      <c r="E1227" s="357"/>
      <c r="F1227" s="357"/>
    </row>
    <row r="1228" spans="5:6" ht="12.75">
      <c r="E1228" s="357"/>
      <c r="F1228" s="357"/>
    </row>
    <row r="1229" spans="5:6" ht="12.75">
      <c r="E1229" s="357"/>
      <c r="F1229" s="357"/>
    </row>
    <row r="1230" spans="5:6" ht="12.75">
      <c r="E1230" s="357"/>
      <c r="F1230" s="357"/>
    </row>
    <row r="1231" spans="5:6" ht="12.75">
      <c r="E1231" s="357"/>
      <c r="F1231" s="357"/>
    </row>
    <row r="1232" spans="5:6" ht="12.75">
      <c r="E1232" s="357"/>
      <c r="F1232" s="357"/>
    </row>
    <row r="1233" spans="5:6" ht="12.75">
      <c r="E1233" s="357"/>
      <c r="F1233" s="357"/>
    </row>
    <row r="1234" spans="5:6" ht="12.75">
      <c r="E1234" s="357"/>
      <c r="F1234" s="357"/>
    </row>
    <row r="1235" spans="5:6" ht="12.75">
      <c r="E1235" s="357"/>
      <c r="F1235" s="357"/>
    </row>
    <row r="1236" spans="5:6" ht="12.75">
      <c r="E1236" s="357"/>
      <c r="F1236" s="357"/>
    </row>
    <row r="1237" spans="5:6" ht="12.75">
      <c r="E1237" s="357"/>
      <c r="F1237" s="357"/>
    </row>
    <row r="1238" spans="5:6" ht="12.75">
      <c r="E1238" s="357"/>
      <c r="F1238" s="357"/>
    </row>
    <row r="1239" spans="5:6" ht="12.75">
      <c r="E1239" s="357"/>
      <c r="F1239" s="357"/>
    </row>
    <row r="1240" spans="5:6" ht="12.75">
      <c r="E1240" s="357"/>
      <c r="F1240" s="357"/>
    </row>
    <row r="1241" spans="5:6" ht="12.75">
      <c r="E1241" s="357"/>
      <c r="F1241" s="357"/>
    </row>
    <row r="1242" spans="5:6" ht="12.75">
      <c r="E1242" s="357"/>
      <c r="F1242" s="357"/>
    </row>
    <row r="1243" spans="5:6" ht="12.75">
      <c r="E1243" s="357"/>
      <c r="F1243" s="357"/>
    </row>
    <row r="1244" spans="5:6" ht="12.75">
      <c r="E1244" s="357"/>
      <c r="F1244" s="357"/>
    </row>
    <row r="1245" spans="5:6" ht="12.75">
      <c r="E1245" s="357"/>
      <c r="F1245" s="357"/>
    </row>
    <row r="1246" spans="5:6" ht="12.75">
      <c r="E1246" s="357"/>
      <c r="F1246" s="357"/>
    </row>
    <row r="1247" spans="5:6" ht="12.75">
      <c r="E1247" s="357"/>
      <c r="F1247" s="357"/>
    </row>
    <row r="1248" spans="5:6" ht="12.75">
      <c r="E1248" s="357"/>
      <c r="F1248" s="357"/>
    </row>
    <row r="1249" spans="5:6" ht="12.75">
      <c r="E1249" s="357"/>
      <c r="F1249" s="357"/>
    </row>
    <row r="1250" spans="5:6" ht="12.75">
      <c r="E1250" s="357"/>
      <c r="F1250" s="357"/>
    </row>
    <row r="1251" spans="5:6" ht="12.75">
      <c r="E1251" s="357"/>
      <c r="F1251" s="357"/>
    </row>
    <row r="1252" spans="5:6" ht="12.75">
      <c r="E1252" s="357"/>
      <c r="F1252" s="357"/>
    </row>
    <row r="1253" spans="5:6" ht="12.75">
      <c r="E1253" s="357"/>
      <c r="F1253" s="357"/>
    </row>
    <row r="1254" spans="5:6" ht="12.75">
      <c r="E1254" s="357"/>
      <c r="F1254" s="357"/>
    </row>
    <row r="1255" spans="5:6" ht="12.75">
      <c r="E1255" s="357"/>
      <c r="F1255" s="357"/>
    </row>
    <row r="1256" spans="5:6" ht="12.75">
      <c r="E1256" s="357"/>
      <c r="F1256" s="357"/>
    </row>
    <row r="1257" spans="5:6" ht="12.75">
      <c r="E1257" s="357"/>
      <c r="F1257" s="357"/>
    </row>
    <row r="1258" spans="5:6" ht="12.75">
      <c r="E1258" s="357"/>
      <c r="F1258" s="357"/>
    </row>
    <row r="1259" spans="5:6" ht="12.75">
      <c r="E1259" s="357"/>
      <c r="F1259" s="357"/>
    </row>
    <row r="1260" spans="5:6" ht="12.75">
      <c r="E1260" s="357"/>
      <c r="F1260" s="357"/>
    </row>
    <row r="1261" spans="5:6" ht="12.75">
      <c r="E1261" s="357"/>
      <c r="F1261" s="357"/>
    </row>
    <row r="1262" spans="5:6" ht="12.75">
      <c r="E1262" s="357"/>
      <c r="F1262" s="357"/>
    </row>
    <row r="1263" spans="5:6" ht="12.75">
      <c r="E1263" s="357"/>
      <c r="F1263" s="357"/>
    </row>
    <row r="1264" spans="5:6" ht="12.75">
      <c r="E1264" s="357"/>
      <c r="F1264" s="357"/>
    </row>
    <row r="1265" spans="5:6" ht="12.75">
      <c r="E1265" s="357"/>
      <c r="F1265" s="357"/>
    </row>
    <row r="1266" spans="5:6" ht="12.75">
      <c r="E1266" s="357"/>
      <c r="F1266" s="357"/>
    </row>
    <row r="1267" spans="5:6" ht="12.75">
      <c r="E1267" s="357"/>
      <c r="F1267" s="357"/>
    </row>
    <row r="1268" spans="5:6" ht="12.75">
      <c r="E1268" s="357"/>
      <c r="F1268" s="357"/>
    </row>
    <row r="1269" spans="5:6" ht="12.75">
      <c r="E1269" s="357"/>
      <c r="F1269" s="357"/>
    </row>
    <row r="1270" spans="5:6" ht="12.75">
      <c r="E1270" s="357"/>
      <c r="F1270" s="357"/>
    </row>
    <row r="1271" spans="5:6" ht="12.75">
      <c r="E1271" s="357"/>
      <c r="F1271" s="357"/>
    </row>
    <row r="1272" spans="5:6" ht="12.75">
      <c r="E1272" s="357"/>
      <c r="F1272" s="357"/>
    </row>
    <row r="1273" spans="5:6" ht="12.75">
      <c r="E1273" s="357"/>
      <c r="F1273" s="357"/>
    </row>
    <row r="1274" spans="5:6" ht="12.75">
      <c r="E1274" s="357"/>
      <c r="F1274" s="357"/>
    </row>
    <row r="1275" spans="5:6" ht="12.75">
      <c r="E1275" s="357"/>
      <c r="F1275" s="357"/>
    </row>
    <row r="1276" spans="5:6" ht="12.75">
      <c r="E1276" s="357"/>
      <c r="F1276" s="357"/>
    </row>
    <row r="1277" spans="5:6" ht="12.75">
      <c r="E1277" s="357"/>
      <c r="F1277" s="357"/>
    </row>
    <row r="1278" spans="5:6" ht="12.75">
      <c r="E1278" s="357"/>
      <c r="F1278" s="357"/>
    </row>
    <row r="1279" spans="5:6" ht="12.75">
      <c r="E1279" s="357"/>
      <c r="F1279" s="357"/>
    </row>
    <row r="1280" spans="5:6" ht="12.75">
      <c r="E1280" s="357"/>
      <c r="F1280" s="357"/>
    </row>
    <row r="1281" spans="5:6" ht="12.75">
      <c r="E1281" s="357"/>
      <c r="F1281" s="357"/>
    </row>
    <row r="1282" spans="5:6" ht="12.75">
      <c r="E1282" s="357"/>
      <c r="F1282" s="357"/>
    </row>
    <row r="1283" spans="5:6" ht="12.75">
      <c r="E1283" s="357"/>
      <c r="F1283" s="357"/>
    </row>
    <row r="1284" spans="5:6" ht="12.75">
      <c r="E1284" s="357"/>
      <c r="F1284" s="357"/>
    </row>
    <row r="1285" spans="5:6" ht="12.75">
      <c r="E1285" s="357"/>
      <c r="F1285" s="357"/>
    </row>
    <row r="1286" spans="5:6" ht="12.75">
      <c r="E1286" s="357"/>
      <c r="F1286" s="357"/>
    </row>
    <row r="1287" spans="5:6" ht="12.75">
      <c r="E1287" s="357"/>
      <c r="F1287" s="357"/>
    </row>
    <row r="1288" spans="5:6" ht="12.75">
      <c r="E1288" s="357"/>
      <c r="F1288" s="357"/>
    </row>
    <row r="1289" spans="5:6" ht="12.75">
      <c r="E1289" s="357"/>
      <c r="F1289" s="357"/>
    </row>
    <row r="1290" spans="5:6" ht="12.75">
      <c r="E1290" s="357"/>
      <c r="F1290" s="357"/>
    </row>
    <row r="1291" spans="5:6" ht="12.75">
      <c r="E1291" s="357"/>
      <c r="F1291" s="357"/>
    </row>
    <row r="1292" spans="5:6" ht="12.75">
      <c r="E1292" s="357"/>
      <c r="F1292" s="357"/>
    </row>
    <row r="1293" spans="5:6" ht="12.75">
      <c r="E1293" s="357"/>
      <c r="F1293" s="357"/>
    </row>
    <row r="1294" spans="5:6" ht="12.75">
      <c r="E1294" s="357"/>
      <c r="F1294" s="357"/>
    </row>
    <row r="1295" spans="5:6" ht="12.75">
      <c r="E1295" s="357"/>
      <c r="F1295" s="357"/>
    </row>
    <row r="1296" spans="5:6" ht="12.75">
      <c r="E1296" s="357"/>
      <c r="F1296" s="357"/>
    </row>
    <row r="1297" spans="5:6" ht="12.75">
      <c r="E1297" s="357"/>
      <c r="F1297" s="357"/>
    </row>
    <row r="1298" spans="5:6" ht="12.75">
      <c r="E1298" s="357"/>
      <c r="F1298" s="357"/>
    </row>
    <row r="1299" spans="5:6" ht="12.75">
      <c r="E1299" s="357"/>
      <c r="F1299" s="357"/>
    </row>
    <row r="1300" spans="5:6" ht="12.75">
      <c r="E1300" s="357"/>
      <c r="F1300" s="357"/>
    </row>
    <row r="1301" spans="5:6" ht="12.75">
      <c r="E1301" s="357"/>
      <c r="F1301" s="357"/>
    </row>
    <row r="1302" spans="5:6" ht="12.75">
      <c r="E1302" s="357"/>
      <c r="F1302" s="357"/>
    </row>
    <row r="1303" spans="5:6" ht="12.75">
      <c r="E1303" s="357"/>
      <c r="F1303" s="357"/>
    </row>
    <row r="1304" spans="5:6" ht="12.75">
      <c r="E1304" s="357"/>
      <c r="F1304" s="357"/>
    </row>
    <row r="1305" spans="5:6" ht="12.75">
      <c r="E1305" s="357"/>
      <c r="F1305" s="357"/>
    </row>
    <row r="1306" spans="5:6" ht="12.75">
      <c r="E1306" s="357"/>
      <c r="F1306" s="357"/>
    </row>
    <row r="1307" spans="5:6" ht="12.75">
      <c r="E1307" s="357"/>
      <c r="F1307" s="357"/>
    </row>
    <row r="1308" spans="5:6" ht="12.75">
      <c r="E1308" s="357"/>
      <c r="F1308" s="357"/>
    </row>
    <row r="1309" spans="5:6" ht="12.75">
      <c r="E1309" s="357"/>
      <c r="F1309" s="357"/>
    </row>
    <row r="1310" spans="5:6" ht="12.75">
      <c r="E1310" s="357"/>
      <c r="F1310" s="357"/>
    </row>
    <row r="1311" spans="5:6" ht="12.75">
      <c r="E1311" s="357"/>
      <c r="F1311" s="357"/>
    </row>
    <row r="1312" spans="5:6" ht="12.75">
      <c r="E1312" s="357"/>
      <c r="F1312" s="357"/>
    </row>
    <row r="1313" spans="5:6" ht="12.75">
      <c r="E1313" s="357"/>
      <c r="F1313" s="357"/>
    </row>
    <row r="1314" spans="5:6" ht="12.75">
      <c r="E1314" s="357"/>
      <c r="F1314" s="357"/>
    </row>
    <row r="1315" spans="5:6" ht="12.75">
      <c r="E1315" s="357"/>
      <c r="F1315" s="357"/>
    </row>
    <row r="1316" spans="5:6" ht="12.75">
      <c r="E1316" s="357"/>
      <c r="F1316" s="357"/>
    </row>
    <row r="1317" spans="5:6" ht="12.75">
      <c r="E1317" s="357"/>
      <c r="F1317" s="357"/>
    </row>
    <row r="1318" spans="5:6" ht="12.75">
      <c r="E1318" s="357"/>
      <c r="F1318" s="357"/>
    </row>
    <row r="1319" spans="5:6" ht="12.75">
      <c r="E1319" s="357"/>
      <c r="F1319" s="357"/>
    </row>
    <row r="1320" spans="5:6" ht="12.75">
      <c r="E1320" s="357"/>
      <c r="F1320" s="357"/>
    </row>
    <row r="1321" spans="5:6" ht="12.75">
      <c r="E1321" s="357"/>
      <c r="F1321" s="357"/>
    </row>
    <row r="1322" spans="5:6" ht="12.75">
      <c r="E1322" s="357"/>
      <c r="F1322" s="357"/>
    </row>
    <row r="1323" spans="5:6" ht="12.75">
      <c r="E1323" s="357"/>
      <c r="F1323" s="357"/>
    </row>
    <row r="1324" spans="5:6" ht="12.75">
      <c r="E1324" s="357"/>
      <c r="F1324" s="357"/>
    </row>
    <row r="1325" spans="5:6" ht="12.75">
      <c r="E1325" s="357"/>
      <c r="F1325" s="357"/>
    </row>
    <row r="1326" spans="5:6" ht="12.75">
      <c r="E1326" s="357"/>
      <c r="F1326" s="357"/>
    </row>
    <row r="1327" spans="5:6" ht="12.75">
      <c r="E1327" s="357"/>
      <c r="F1327" s="357"/>
    </row>
    <row r="1328" spans="5:6" ht="12.75">
      <c r="E1328" s="357"/>
      <c r="F1328" s="357"/>
    </row>
    <row r="1329" spans="5:6" ht="12.75">
      <c r="E1329" s="357"/>
      <c r="F1329" s="357"/>
    </row>
    <row r="1330" spans="5:6" ht="12.75">
      <c r="E1330" s="357"/>
      <c r="F1330" s="357"/>
    </row>
    <row r="1331" spans="5:6" ht="12.75">
      <c r="E1331" s="357"/>
      <c r="F1331" s="357"/>
    </row>
    <row r="1332" spans="5:6" ht="12.75">
      <c r="E1332" s="357"/>
      <c r="F1332" s="357"/>
    </row>
    <row r="1333" spans="5:6" ht="12.75">
      <c r="E1333" s="357"/>
      <c r="F1333" s="357"/>
    </row>
    <row r="1334" spans="5:6" ht="12.75">
      <c r="E1334" s="357"/>
      <c r="F1334" s="357"/>
    </row>
    <row r="1335" spans="5:6" ht="12.75">
      <c r="E1335" s="357"/>
      <c r="F1335" s="357"/>
    </row>
    <row r="1336" spans="5:6" ht="12.75">
      <c r="E1336" s="357"/>
      <c r="F1336" s="357"/>
    </row>
    <row r="1337" spans="5:6" ht="12.75">
      <c r="E1337" s="357"/>
      <c r="F1337" s="357"/>
    </row>
    <row r="1338" spans="5:6" ht="12.75">
      <c r="E1338" s="357"/>
      <c r="F1338" s="357"/>
    </row>
    <row r="1339" spans="5:6" ht="12.75">
      <c r="E1339" s="357"/>
      <c r="F1339" s="357"/>
    </row>
    <row r="1340" spans="5:6" ht="12.75">
      <c r="E1340" s="357"/>
      <c r="F1340" s="357"/>
    </row>
    <row r="1341" spans="5:6" ht="12.75">
      <c r="E1341" s="357"/>
      <c r="F1341" s="357"/>
    </row>
    <row r="1342" spans="5:6" ht="12.75">
      <c r="E1342" s="357"/>
      <c r="F1342" s="357"/>
    </row>
    <row r="1343" spans="5:6" ht="12.75">
      <c r="E1343" s="357"/>
      <c r="F1343" s="357"/>
    </row>
    <row r="1344" spans="5:6" ht="12.75">
      <c r="E1344" s="357"/>
      <c r="F1344" s="357"/>
    </row>
    <row r="1345" spans="5:6" ht="12.75">
      <c r="E1345" s="357"/>
      <c r="F1345" s="357"/>
    </row>
    <row r="1346" spans="5:6" ht="12.75">
      <c r="E1346" s="357"/>
      <c r="F1346" s="357"/>
    </row>
    <row r="1347" spans="5:6" ht="12.75">
      <c r="E1347" s="357"/>
      <c r="F1347" s="357"/>
    </row>
    <row r="1348" spans="5:6" ht="12.75">
      <c r="E1348" s="357"/>
      <c r="F1348" s="357"/>
    </row>
    <row r="1349" spans="5:6" ht="12.75">
      <c r="E1349" s="357"/>
      <c r="F1349" s="357"/>
    </row>
    <row r="1350" spans="5:6" ht="12.75">
      <c r="E1350" s="357"/>
      <c r="F1350" s="357"/>
    </row>
    <row r="1351" spans="5:6" ht="12.75">
      <c r="E1351" s="357"/>
      <c r="F1351" s="357"/>
    </row>
    <row r="1352" spans="5:6" ht="12.75">
      <c r="E1352" s="357"/>
      <c r="F1352" s="357"/>
    </row>
    <row r="1353" spans="5:6" ht="12.75">
      <c r="E1353" s="357"/>
      <c r="F1353" s="357"/>
    </row>
    <row r="1354" spans="5:6" ht="12.75">
      <c r="E1354" s="357"/>
      <c r="F1354" s="357"/>
    </row>
    <row r="1355" spans="5:6" ht="12.75">
      <c r="E1355" s="357"/>
      <c r="F1355" s="357"/>
    </row>
    <row r="1356" spans="5:6" ht="12.75">
      <c r="E1356" s="357"/>
      <c r="F1356" s="357"/>
    </row>
    <row r="1357" spans="5:6" ht="12.75">
      <c r="E1357" s="357"/>
      <c r="F1357" s="357"/>
    </row>
    <row r="1358" spans="5:6" ht="12.75">
      <c r="E1358" s="357"/>
      <c r="F1358" s="357"/>
    </row>
    <row r="1359" spans="5:6" ht="12.75">
      <c r="E1359" s="357"/>
      <c r="F1359" s="357"/>
    </row>
    <row r="1360" spans="5:6" ht="12.75">
      <c r="E1360" s="357"/>
      <c r="F1360" s="357"/>
    </row>
    <row r="1361" spans="5:6" ht="12.75">
      <c r="E1361" s="357"/>
      <c r="F1361" s="357"/>
    </row>
    <row r="1362" spans="5:6" ht="12.75">
      <c r="E1362" s="357"/>
      <c r="F1362" s="357"/>
    </row>
    <row r="1363" spans="5:6" ht="12.75">
      <c r="E1363" s="357"/>
      <c r="F1363" s="357"/>
    </row>
    <row r="1364" spans="5:6" ht="12.75">
      <c r="E1364" s="357"/>
      <c r="F1364" s="357"/>
    </row>
    <row r="1365" spans="5:6" ht="12.75">
      <c r="E1365" s="357"/>
      <c r="F1365" s="357"/>
    </row>
    <row r="1366" spans="5:6" ht="12.75">
      <c r="E1366" s="357"/>
      <c r="F1366" s="357"/>
    </row>
    <row r="1367" spans="5:6" ht="12.75">
      <c r="E1367" s="357"/>
      <c r="F1367" s="357"/>
    </row>
    <row r="1368" spans="5:6" ht="12.75">
      <c r="E1368" s="357"/>
      <c r="F1368" s="357"/>
    </row>
    <row r="1369" spans="5:6" ht="12.75">
      <c r="E1369" s="357"/>
      <c r="F1369" s="357"/>
    </row>
    <row r="1370" spans="5:6" ht="12.75">
      <c r="E1370" s="357"/>
      <c r="F1370" s="357"/>
    </row>
    <row r="1371" spans="5:6" ht="12.75">
      <c r="E1371" s="357"/>
      <c r="F1371" s="357"/>
    </row>
    <row r="1372" spans="5:6" ht="12.75">
      <c r="E1372" s="357"/>
      <c r="F1372" s="357"/>
    </row>
    <row r="1373" spans="5:6" ht="12.75">
      <c r="E1373" s="357"/>
      <c r="F1373" s="357"/>
    </row>
    <row r="1374" spans="5:6" ht="12.75">
      <c r="E1374" s="357"/>
      <c r="F1374" s="357"/>
    </row>
    <row r="1375" spans="5:6" ht="12.75">
      <c r="E1375" s="357"/>
      <c r="F1375" s="357"/>
    </row>
    <row r="1376" spans="5:6" ht="12.75">
      <c r="E1376" s="357"/>
      <c r="F1376" s="357"/>
    </row>
    <row r="1377" spans="5:6" ht="12.75">
      <c r="E1377" s="357"/>
      <c r="F1377" s="357"/>
    </row>
    <row r="1378" spans="5:6" ht="12.75">
      <c r="E1378" s="357"/>
      <c r="F1378" s="357"/>
    </row>
    <row r="1379" spans="5:6" ht="12.75">
      <c r="E1379" s="357"/>
      <c r="F1379" s="357"/>
    </row>
    <row r="1380" spans="5:6" ht="12.75">
      <c r="E1380" s="357"/>
      <c r="F1380" s="357"/>
    </row>
    <row r="1381" spans="5:6" ht="12.75">
      <c r="E1381" s="357"/>
      <c r="F1381" s="357"/>
    </row>
    <row r="1382" spans="5:6" ht="12.75">
      <c r="E1382" s="357"/>
      <c r="F1382" s="357"/>
    </row>
    <row r="1383" spans="5:6" ht="12.75">
      <c r="E1383" s="357"/>
      <c r="F1383" s="357"/>
    </row>
    <row r="1384" spans="5:6" ht="12.75">
      <c r="E1384" s="357"/>
      <c r="F1384" s="357"/>
    </row>
    <row r="1385" spans="5:6" ht="12.75">
      <c r="E1385" s="357"/>
      <c r="F1385" s="357"/>
    </row>
    <row r="1386" spans="5:6" ht="12.75">
      <c r="E1386" s="357"/>
      <c r="F1386" s="357"/>
    </row>
    <row r="1387" spans="5:6" ht="12.75">
      <c r="E1387" s="357"/>
      <c r="F1387" s="357"/>
    </row>
    <row r="1388" spans="5:6" ht="12.75">
      <c r="E1388" s="357"/>
      <c r="F1388" s="357"/>
    </row>
    <row r="1389" spans="5:6" ht="12.75">
      <c r="E1389" s="357"/>
      <c r="F1389" s="357"/>
    </row>
    <row r="1390" spans="5:6" ht="12.75">
      <c r="E1390" s="357"/>
      <c r="F1390" s="357"/>
    </row>
    <row r="1391" spans="5:6" ht="12.75">
      <c r="E1391" s="357"/>
      <c r="F1391" s="357"/>
    </row>
    <row r="1392" spans="5:6" ht="12.75">
      <c r="E1392" s="357"/>
      <c r="F1392" s="357"/>
    </row>
    <row r="1393" spans="5:6" ht="12.75">
      <c r="E1393" s="357"/>
      <c r="F1393" s="357"/>
    </row>
    <row r="1394" spans="5:6" ht="12.75">
      <c r="E1394" s="357"/>
      <c r="F1394" s="357"/>
    </row>
    <row r="1395" spans="5:6" ht="12.75">
      <c r="E1395" s="357"/>
      <c r="F1395" s="357"/>
    </row>
    <row r="1396" spans="5:6" ht="12.75">
      <c r="E1396" s="357"/>
      <c r="F1396" s="357"/>
    </row>
    <row r="1397" spans="5:6" ht="12.75">
      <c r="E1397" s="357"/>
      <c r="F1397" s="357"/>
    </row>
    <row r="1398" spans="5:6" ht="12.75">
      <c r="E1398" s="357"/>
      <c r="F1398" s="357"/>
    </row>
    <row r="1399" spans="5:6" ht="12.75">
      <c r="E1399" s="357"/>
      <c r="F1399" s="357"/>
    </row>
    <row r="1400" spans="5:6" ht="12.75">
      <c r="E1400" s="357"/>
      <c r="F1400" s="357"/>
    </row>
    <row r="1401" spans="5:6" ht="12.75">
      <c r="E1401" s="357"/>
      <c r="F1401" s="357"/>
    </row>
    <row r="1402" spans="5:6" ht="12.75">
      <c r="E1402" s="357"/>
      <c r="F1402" s="357"/>
    </row>
    <row r="1403" spans="5:6" ht="12.75">
      <c r="E1403" s="357"/>
      <c r="F1403" s="357"/>
    </row>
    <row r="1404" spans="5:6" ht="12.75">
      <c r="E1404" s="357"/>
      <c r="F1404" s="357"/>
    </row>
    <row r="1405" spans="5:6" ht="12.75">
      <c r="E1405" s="357"/>
      <c r="F1405" s="357"/>
    </row>
    <row r="1406" spans="5:6" ht="12.75">
      <c r="E1406" s="357"/>
      <c r="F1406" s="357"/>
    </row>
    <row r="1407" spans="5:6" ht="12.75">
      <c r="E1407" s="357"/>
      <c r="F1407" s="357"/>
    </row>
    <row r="1408" spans="5:6" ht="12.75">
      <c r="E1408" s="357"/>
      <c r="F1408" s="357"/>
    </row>
    <row r="1409" spans="5:6" ht="12.75">
      <c r="E1409" s="357"/>
      <c r="F1409" s="357"/>
    </row>
    <row r="1410" spans="5:6" ht="12.75">
      <c r="E1410" s="357"/>
      <c r="F1410" s="357"/>
    </row>
    <row r="1411" spans="5:6" ht="12.75">
      <c r="E1411" s="357"/>
      <c r="F1411" s="357"/>
    </row>
    <row r="1412" spans="5:6" ht="12.75">
      <c r="E1412" s="357"/>
      <c r="F1412" s="357"/>
    </row>
    <row r="1413" spans="5:6" ht="12.75">
      <c r="E1413" s="357"/>
      <c r="F1413" s="357"/>
    </row>
    <row r="1414" spans="5:6" ht="12.75">
      <c r="E1414" s="357"/>
      <c r="F1414" s="357"/>
    </row>
    <row r="1415" spans="5:6" ht="12.75">
      <c r="E1415" s="357"/>
      <c r="F1415" s="357"/>
    </row>
    <row r="1416" spans="5:6" ht="12.75">
      <c r="E1416" s="357"/>
      <c r="F1416" s="357"/>
    </row>
    <row r="1417" spans="5:6" ht="12.75">
      <c r="E1417" s="357"/>
      <c r="F1417" s="357"/>
    </row>
    <row r="1418" spans="5:6" ht="12.75">
      <c r="E1418" s="357"/>
      <c r="F1418" s="357"/>
    </row>
    <row r="1419" spans="5:6" ht="12.75">
      <c r="E1419" s="357"/>
      <c r="F1419" s="357"/>
    </row>
    <row r="1420" spans="5:6" ht="12.75">
      <c r="E1420" s="357"/>
      <c r="F1420" s="357"/>
    </row>
    <row r="1421" spans="5:6" ht="12.75">
      <c r="E1421" s="357"/>
      <c r="F1421" s="357"/>
    </row>
    <row r="1422" spans="5:6" ht="12.75">
      <c r="E1422" s="357"/>
      <c r="F1422" s="357"/>
    </row>
    <row r="1423" spans="5:6" ht="12.75">
      <c r="E1423" s="357"/>
      <c r="F1423" s="357"/>
    </row>
    <row r="1424" spans="5:6" ht="12.75">
      <c r="E1424" s="357"/>
      <c r="F1424" s="357"/>
    </row>
    <row r="1425" spans="5:6" ht="12.75">
      <c r="E1425" s="357"/>
      <c r="F1425" s="357"/>
    </row>
    <row r="1426" spans="5:6" ht="12.75">
      <c r="E1426" s="357"/>
      <c r="F1426" s="357"/>
    </row>
    <row r="1427" spans="5:6" ht="12.75">
      <c r="E1427" s="357"/>
      <c r="F1427" s="357"/>
    </row>
    <row r="1428" spans="5:6" ht="12.75">
      <c r="E1428" s="357"/>
      <c r="F1428" s="357"/>
    </row>
    <row r="1429" spans="5:6" ht="12.75">
      <c r="E1429" s="357"/>
      <c r="F1429" s="357"/>
    </row>
    <row r="1430" spans="5:6" ht="12.75">
      <c r="E1430" s="357"/>
      <c r="F1430" s="357"/>
    </row>
    <row r="1431" spans="5:6" ht="12.75">
      <c r="E1431" s="357"/>
      <c r="F1431" s="357"/>
    </row>
    <row r="1432" spans="5:6" ht="12.75">
      <c r="E1432" s="357"/>
      <c r="F1432" s="357"/>
    </row>
    <row r="1433" spans="5:6" ht="12.75">
      <c r="E1433" s="357"/>
      <c r="F1433" s="357"/>
    </row>
    <row r="1434" spans="5:6" ht="12.75">
      <c r="E1434" s="357"/>
      <c r="F1434" s="357"/>
    </row>
    <row r="1435" spans="5:6" ht="12.75">
      <c r="E1435" s="357"/>
      <c r="F1435" s="357"/>
    </row>
    <row r="1436" spans="5:6" ht="12.75">
      <c r="E1436" s="357"/>
      <c r="F1436" s="357"/>
    </row>
    <row r="1437" spans="5:6" ht="12.75">
      <c r="E1437" s="357"/>
      <c r="F1437" s="357"/>
    </row>
    <row r="1438" spans="5:6" ht="12.75">
      <c r="E1438" s="357"/>
      <c r="F1438" s="357"/>
    </row>
    <row r="1439" spans="5:6" ht="12.75">
      <c r="E1439" s="357"/>
      <c r="F1439" s="357"/>
    </row>
    <row r="1440" spans="5:6" ht="12.75">
      <c r="E1440" s="357"/>
      <c r="F1440" s="357"/>
    </row>
    <row r="1441" spans="5:6" ht="12.75">
      <c r="E1441" s="357"/>
      <c r="F1441" s="357"/>
    </row>
    <row r="1442" spans="5:6" ht="12.75">
      <c r="E1442" s="357"/>
      <c r="F1442" s="357"/>
    </row>
    <row r="1443" spans="5:6" ht="12.75">
      <c r="E1443" s="357"/>
      <c r="F1443" s="357"/>
    </row>
    <row r="1444" spans="5:6" ht="12.75">
      <c r="E1444" s="357"/>
      <c r="F1444" s="357"/>
    </row>
    <row r="1445" spans="5:6" ht="12.75">
      <c r="E1445" s="357"/>
      <c r="F1445" s="357"/>
    </row>
    <row r="1446" spans="5:6" ht="12.75">
      <c r="E1446" s="357"/>
      <c r="F1446" s="357"/>
    </row>
    <row r="1447" spans="5:6" ht="12.75">
      <c r="E1447" s="357"/>
      <c r="F1447" s="357"/>
    </row>
    <row r="1448" spans="5:6" ht="12.75">
      <c r="E1448" s="357"/>
      <c r="F1448" s="357"/>
    </row>
    <row r="1449" spans="5:6" ht="12.75">
      <c r="E1449" s="357"/>
      <c r="F1449" s="357"/>
    </row>
    <row r="1450" spans="5:6" ht="12.75">
      <c r="E1450" s="357"/>
      <c r="F1450" s="357"/>
    </row>
    <row r="1451" spans="5:6" ht="12.75">
      <c r="E1451" s="357"/>
      <c r="F1451" s="357"/>
    </row>
    <row r="1452" spans="5:6" ht="12.75">
      <c r="E1452" s="357"/>
      <c r="F1452" s="357"/>
    </row>
    <row r="1453" spans="5:6" ht="12.75">
      <c r="E1453" s="357"/>
      <c r="F1453" s="357"/>
    </row>
    <row r="1454" spans="5:6" ht="12.75">
      <c r="E1454" s="357"/>
      <c r="F1454" s="357"/>
    </row>
    <row r="1455" spans="5:6" ht="12.75">
      <c r="E1455" s="357"/>
      <c r="F1455" s="357"/>
    </row>
    <row r="1456" spans="5:6" ht="12.75">
      <c r="E1456" s="357"/>
      <c r="F1456" s="357"/>
    </row>
    <row r="1457" spans="5:6" ht="12.75">
      <c r="E1457" s="357"/>
      <c r="F1457" s="357"/>
    </row>
    <row r="1458" spans="5:6" ht="12.75">
      <c r="E1458" s="357"/>
      <c r="F1458" s="357"/>
    </row>
    <row r="1459" spans="5:6" ht="12.75">
      <c r="E1459" s="357"/>
      <c r="F1459" s="357"/>
    </row>
    <row r="1460" spans="5:6" ht="12.75">
      <c r="E1460" s="357"/>
      <c r="F1460" s="357"/>
    </row>
    <row r="1461" spans="5:6" ht="12.75">
      <c r="E1461" s="357"/>
      <c r="F1461" s="357"/>
    </row>
    <row r="1462" spans="5:6" ht="12.75">
      <c r="E1462" s="357"/>
      <c r="F1462" s="357"/>
    </row>
    <row r="1463" spans="5:6" ht="12.75">
      <c r="E1463" s="357"/>
      <c r="F1463" s="357"/>
    </row>
    <row r="1464" spans="5:6" ht="12.75">
      <c r="E1464" s="357"/>
      <c r="F1464" s="357"/>
    </row>
    <row r="1465" spans="5:6" ht="12.75">
      <c r="E1465" s="357"/>
      <c r="F1465" s="357"/>
    </row>
    <row r="1466" spans="5:6" ht="12.75">
      <c r="E1466" s="357"/>
      <c r="F1466" s="357"/>
    </row>
    <row r="1467" spans="5:6" ht="12.75">
      <c r="E1467" s="357"/>
      <c r="F1467" s="357"/>
    </row>
    <row r="1468" spans="5:6" ht="12.75">
      <c r="E1468" s="357"/>
      <c r="F1468" s="357"/>
    </row>
    <row r="1469" spans="5:6" ht="12.75">
      <c r="E1469" s="357"/>
      <c r="F1469" s="357"/>
    </row>
    <row r="1470" spans="5:6" ht="12.75">
      <c r="E1470" s="357"/>
      <c r="F1470" s="357"/>
    </row>
    <row r="1471" spans="5:6" ht="12.75">
      <c r="E1471" s="357"/>
      <c r="F1471" s="357"/>
    </row>
    <row r="1472" spans="5:6" ht="12.75">
      <c r="E1472" s="357"/>
      <c r="F1472" s="357"/>
    </row>
    <row r="1473" spans="5:6" ht="12.75">
      <c r="E1473" s="357"/>
      <c r="F1473" s="357"/>
    </row>
    <row r="1474" spans="5:6" ht="12.75">
      <c r="E1474" s="357"/>
      <c r="F1474" s="357"/>
    </row>
    <row r="1475" spans="5:6" ht="12.75">
      <c r="E1475" s="357"/>
      <c r="F1475" s="357"/>
    </row>
    <row r="1476" spans="5:6" ht="12.75">
      <c r="E1476" s="357"/>
      <c r="F1476" s="357"/>
    </row>
    <row r="1477" spans="5:6" ht="12.75">
      <c r="E1477" s="357"/>
      <c r="F1477" s="357"/>
    </row>
    <row r="1478" spans="5:6" ht="12.75">
      <c r="E1478" s="357"/>
      <c r="F1478" s="357"/>
    </row>
    <row r="1479" spans="5:6" ht="12.75">
      <c r="E1479" s="357"/>
      <c r="F1479" s="357"/>
    </row>
    <row r="1480" spans="5:6" ht="12.75">
      <c r="E1480" s="357"/>
      <c r="F1480" s="357"/>
    </row>
    <row r="1481" spans="5:6" ht="12.75">
      <c r="E1481" s="357"/>
      <c r="F1481" s="357"/>
    </row>
    <row r="1482" spans="5:6" ht="12.75">
      <c r="E1482" s="357"/>
      <c r="F1482" s="357"/>
    </row>
    <row r="1483" spans="5:6" ht="12.75">
      <c r="E1483" s="357"/>
      <c r="F1483" s="357"/>
    </row>
    <row r="1484" spans="5:6" ht="12.75">
      <c r="E1484" s="357"/>
      <c r="F1484" s="357"/>
    </row>
    <row r="1485" spans="5:6" ht="12.75">
      <c r="E1485" s="357"/>
      <c r="F1485" s="357"/>
    </row>
    <row r="1486" spans="5:6" ht="12.75">
      <c r="E1486" s="357"/>
      <c r="F1486" s="357"/>
    </row>
    <row r="1487" spans="5:6" ht="12.75">
      <c r="E1487" s="357"/>
      <c r="F1487" s="357"/>
    </row>
    <row r="1488" spans="5:6" ht="12.75">
      <c r="E1488" s="357"/>
      <c r="F1488" s="357"/>
    </row>
    <row r="1489" spans="5:6" ht="12.75">
      <c r="E1489" s="357"/>
      <c r="F1489" s="357"/>
    </row>
    <row r="1490" spans="5:6" ht="12.75">
      <c r="E1490" s="357"/>
      <c r="F1490" s="357"/>
    </row>
    <row r="1491" spans="5:6" ht="12.75">
      <c r="E1491" s="357"/>
      <c r="F1491" s="357"/>
    </row>
    <row r="1492" spans="5:6" ht="12.75">
      <c r="E1492" s="357"/>
      <c r="F1492" s="357"/>
    </row>
    <row r="1493" spans="5:6" ht="12.75">
      <c r="E1493" s="357"/>
      <c r="F1493" s="357"/>
    </row>
    <row r="1494" spans="5:6" ht="12.75">
      <c r="E1494" s="357"/>
      <c r="F1494" s="357"/>
    </row>
    <row r="1495" spans="5:6" ht="12.75">
      <c r="E1495" s="357"/>
      <c r="F1495" s="357"/>
    </row>
    <row r="1496" spans="5:6" ht="12.75">
      <c r="E1496" s="357"/>
      <c r="F1496" s="357"/>
    </row>
    <row r="1497" spans="5:6" ht="12.75">
      <c r="E1497" s="357"/>
      <c r="F1497" s="357"/>
    </row>
    <row r="1498" spans="5:6" ht="12.75">
      <c r="E1498" s="357"/>
      <c r="F1498" s="357"/>
    </row>
    <row r="1499" spans="5:6" ht="12.75">
      <c r="E1499" s="357"/>
      <c r="F1499" s="357"/>
    </row>
    <row r="1500" spans="5:6" ht="12.75">
      <c r="E1500" s="357"/>
      <c r="F1500" s="357"/>
    </row>
    <row r="1501" spans="5:6" ht="12.75">
      <c r="E1501" s="357"/>
      <c r="F1501" s="357"/>
    </row>
    <row r="1502" spans="5:6" ht="12.75">
      <c r="E1502" s="357"/>
      <c r="F1502" s="357"/>
    </row>
    <row r="1503" spans="5:6" ht="12.75">
      <c r="E1503" s="357"/>
      <c r="F1503" s="357"/>
    </row>
    <row r="1504" spans="5:6" ht="12.75">
      <c r="E1504" s="357"/>
      <c r="F1504" s="357"/>
    </row>
    <row r="1505" spans="5:6" ht="12.75">
      <c r="E1505" s="357"/>
      <c r="F1505" s="357"/>
    </row>
    <row r="1506" spans="5:6" ht="12.75">
      <c r="E1506" s="357"/>
      <c r="F1506" s="357"/>
    </row>
    <row r="1507" spans="5:6" ht="12.75">
      <c r="E1507" s="357"/>
      <c r="F1507" s="357"/>
    </row>
    <row r="1508" spans="5:6" ht="12.75">
      <c r="E1508" s="357"/>
      <c r="F1508" s="357"/>
    </row>
    <row r="1509" spans="5:6" ht="12.75">
      <c r="E1509" s="357"/>
      <c r="F1509" s="357"/>
    </row>
    <row r="1510" spans="5:6" ht="12.75">
      <c r="E1510" s="357"/>
      <c r="F1510" s="357"/>
    </row>
    <row r="1511" spans="5:6" ht="12.75">
      <c r="E1511" s="357"/>
      <c r="F1511" s="357"/>
    </row>
    <row r="1512" spans="5:6" ht="12.75">
      <c r="E1512" s="357"/>
      <c r="F1512" s="357"/>
    </row>
    <row r="1513" spans="5:6" ht="12.75">
      <c r="E1513" s="357"/>
      <c r="F1513" s="357"/>
    </row>
    <row r="1514" spans="5:6" ht="12.75">
      <c r="E1514" s="357"/>
      <c r="F1514" s="357"/>
    </row>
    <row r="1515" spans="5:6" ht="12.75">
      <c r="E1515" s="357"/>
      <c r="F1515" s="357"/>
    </row>
    <row r="1516" spans="5:6" ht="12.75">
      <c r="E1516" s="357"/>
      <c r="F1516" s="357"/>
    </row>
    <row r="1517" spans="5:6" ht="12.75">
      <c r="E1517" s="357"/>
      <c r="F1517" s="357"/>
    </row>
    <row r="1518" spans="5:6" ht="12.75">
      <c r="E1518" s="357"/>
      <c r="F1518" s="357"/>
    </row>
    <row r="1519" spans="5:6" ht="12.75">
      <c r="E1519" s="357"/>
      <c r="F1519" s="357"/>
    </row>
    <row r="1520" spans="5:6" ht="12.75">
      <c r="E1520" s="357"/>
      <c r="F1520" s="357"/>
    </row>
    <row r="1521" spans="5:6" ht="12.75">
      <c r="E1521" s="357"/>
      <c r="F1521" s="357"/>
    </row>
    <row r="1522" spans="5:6" ht="12.75">
      <c r="E1522" s="357"/>
      <c r="F1522" s="357"/>
    </row>
    <row r="1523" spans="5:6" ht="12.75">
      <c r="E1523" s="357"/>
      <c r="F1523" s="357"/>
    </row>
    <row r="1524" spans="5:6" ht="12.75">
      <c r="E1524" s="357"/>
      <c r="F1524" s="357"/>
    </row>
    <row r="1525" spans="5:6" ht="12.75">
      <c r="E1525" s="357"/>
      <c r="F1525" s="357"/>
    </row>
    <row r="1526" spans="5:6" ht="12.75">
      <c r="E1526" s="357"/>
      <c r="F1526" s="357"/>
    </row>
    <row r="1527" spans="5:6" ht="12.75">
      <c r="E1527" s="357"/>
      <c r="F1527" s="357"/>
    </row>
    <row r="1528" spans="5:6" ht="12.75">
      <c r="E1528" s="357"/>
      <c r="F1528" s="357"/>
    </row>
    <row r="1529" spans="5:6" ht="12.75">
      <c r="E1529" s="357"/>
      <c r="F1529" s="357"/>
    </row>
    <row r="1530" spans="5:6" ht="12.75">
      <c r="E1530" s="357"/>
      <c r="F1530" s="357"/>
    </row>
    <row r="1531" spans="5:6" ht="12.75">
      <c r="E1531" s="357"/>
      <c r="F1531" s="357"/>
    </row>
    <row r="1532" spans="5:6" ht="12.75">
      <c r="E1532" s="357"/>
      <c r="F1532" s="357"/>
    </row>
    <row r="1533" spans="5:6" ht="12.75">
      <c r="E1533" s="357"/>
      <c r="F1533" s="357"/>
    </row>
    <row r="1534" spans="5:6" ht="12.75">
      <c r="E1534" s="357"/>
      <c r="F1534" s="357"/>
    </row>
    <row r="1535" spans="5:6" ht="12.75">
      <c r="E1535" s="357"/>
      <c r="F1535" s="357"/>
    </row>
    <row r="1536" spans="5:6" ht="12.75">
      <c r="E1536" s="357"/>
      <c r="F1536" s="357"/>
    </row>
    <row r="1537" spans="5:6" ht="12.75">
      <c r="E1537" s="357"/>
      <c r="F1537" s="357"/>
    </row>
    <row r="1538" spans="5:6" ht="12.75">
      <c r="E1538" s="357"/>
      <c r="F1538" s="357"/>
    </row>
    <row r="1539" spans="5:6" ht="12.75">
      <c r="E1539" s="357"/>
      <c r="F1539" s="357"/>
    </row>
    <row r="1540" spans="5:6" ht="12.75">
      <c r="E1540" s="357"/>
      <c r="F1540" s="357"/>
    </row>
    <row r="1541" spans="5:6" ht="12.75">
      <c r="E1541" s="357"/>
      <c r="F1541" s="357"/>
    </row>
    <row r="1542" spans="5:6" ht="12.75">
      <c r="E1542" s="357"/>
      <c r="F1542" s="357"/>
    </row>
    <row r="1543" spans="5:6" ht="12.75">
      <c r="E1543" s="357"/>
      <c r="F1543" s="357"/>
    </row>
    <row r="1544" spans="5:6" ht="12.75">
      <c r="E1544" s="357"/>
      <c r="F1544" s="357"/>
    </row>
    <row r="1545" spans="5:6" ht="12.75">
      <c r="E1545" s="357"/>
      <c r="F1545" s="357"/>
    </row>
    <row r="1546" spans="5:6" ht="12.75">
      <c r="E1546" s="357"/>
      <c r="F1546" s="357"/>
    </row>
    <row r="1547" spans="5:6" ht="12.75">
      <c r="E1547" s="357"/>
      <c r="F1547" s="357"/>
    </row>
    <row r="1548" spans="5:6" ht="12.75">
      <c r="E1548" s="357"/>
      <c r="F1548" s="357"/>
    </row>
    <row r="1549" spans="5:6" ht="12.75">
      <c r="E1549" s="357"/>
      <c r="F1549" s="357"/>
    </row>
    <row r="1550" spans="5:6" ht="12.75">
      <c r="E1550" s="357"/>
      <c r="F1550" s="357"/>
    </row>
    <row r="1551" spans="5:6" ht="12.75">
      <c r="E1551" s="357"/>
      <c r="F1551" s="357"/>
    </row>
    <row r="1552" spans="5:6" ht="12.75">
      <c r="E1552" s="357"/>
      <c r="F1552" s="357"/>
    </row>
    <row r="1553" spans="5:6" ht="12.75">
      <c r="E1553" s="357"/>
      <c r="F1553" s="357"/>
    </row>
    <row r="1554" spans="5:6" ht="12.75">
      <c r="E1554" s="357"/>
      <c r="F1554" s="357"/>
    </row>
    <row r="1555" spans="5:6" ht="12.75">
      <c r="E1555" s="357"/>
      <c r="F1555" s="357"/>
    </row>
    <row r="1556" spans="5:6" ht="12.75">
      <c r="E1556" s="357"/>
      <c r="F1556" s="357"/>
    </row>
    <row r="1557" spans="5:6" ht="12.75">
      <c r="E1557" s="357"/>
      <c r="F1557" s="357"/>
    </row>
    <row r="1558" spans="5:6" ht="12.75">
      <c r="E1558" s="357"/>
      <c r="F1558" s="357"/>
    </row>
    <row r="1559" spans="5:6" ht="12.75">
      <c r="E1559" s="357"/>
      <c r="F1559" s="357"/>
    </row>
    <row r="1560" spans="5:6" ht="12.75">
      <c r="E1560" s="357"/>
      <c r="F1560" s="357"/>
    </row>
    <row r="1561" spans="5:6" ht="12.75">
      <c r="E1561" s="357"/>
      <c r="F1561" s="357"/>
    </row>
    <row r="1562" spans="5:6" ht="12.75">
      <c r="E1562" s="357"/>
      <c r="F1562" s="357"/>
    </row>
    <row r="1563" spans="5:6" ht="12.75">
      <c r="E1563" s="357"/>
      <c r="F1563" s="357"/>
    </row>
    <row r="1564" spans="5:6" ht="12.75">
      <c r="E1564" s="357"/>
      <c r="F1564" s="357"/>
    </row>
    <row r="1565" spans="5:6" ht="12.75">
      <c r="E1565" s="357"/>
      <c r="F1565" s="357"/>
    </row>
    <row r="1566" spans="5:6" ht="12.75">
      <c r="E1566" s="357"/>
      <c r="F1566" s="357"/>
    </row>
    <row r="1567" spans="5:6" ht="12.75">
      <c r="E1567" s="357"/>
      <c r="F1567" s="357"/>
    </row>
    <row r="1568" spans="5:6" ht="12.75">
      <c r="E1568" s="357"/>
      <c r="F1568" s="357"/>
    </row>
    <row r="1569" spans="5:6" ht="12.75">
      <c r="E1569" s="357"/>
      <c r="F1569" s="357"/>
    </row>
    <row r="1570" spans="5:6" ht="12.75">
      <c r="E1570" s="357"/>
      <c r="F1570" s="357"/>
    </row>
    <row r="1571" spans="5:6" ht="12.75">
      <c r="E1571" s="357"/>
      <c r="F1571" s="357"/>
    </row>
    <row r="1572" spans="5:6" ht="12.75">
      <c r="E1572" s="357"/>
      <c r="F1572" s="357"/>
    </row>
    <row r="1573" spans="5:6" ht="12.75">
      <c r="E1573" s="357"/>
      <c r="F1573" s="357"/>
    </row>
    <row r="1574" spans="5:6" ht="12.75">
      <c r="E1574" s="357"/>
      <c r="F1574" s="357"/>
    </row>
    <row r="1575" spans="5:6" ht="12.75">
      <c r="E1575" s="357"/>
      <c r="F1575" s="357"/>
    </row>
    <row r="1576" spans="5:6" ht="12.75">
      <c r="E1576" s="357"/>
      <c r="F1576" s="357"/>
    </row>
    <row r="1577" spans="5:6" ht="12.75">
      <c r="E1577" s="357"/>
      <c r="F1577" s="357"/>
    </row>
    <row r="1578" spans="5:6" ht="12.75">
      <c r="E1578" s="357"/>
      <c r="F1578" s="357"/>
    </row>
    <row r="1579" spans="5:6" ht="12.75">
      <c r="E1579" s="357"/>
      <c r="F1579" s="357"/>
    </row>
    <row r="1580" spans="5:6" ht="12.75">
      <c r="E1580" s="357"/>
      <c r="F1580" s="357"/>
    </row>
    <row r="1581" spans="5:6" ht="12.75">
      <c r="E1581" s="357"/>
      <c r="F1581" s="357"/>
    </row>
    <row r="1582" spans="5:6" ht="12.75">
      <c r="E1582" s="357"/>
      <c r="F1582" s="357"/>
    </row>
    <row r="1583" spans="5:6" ht="12.75">
      <c r="E1583" s="357"/>
      <c r="F1583" s="357"/>
    </row>
    <row r="1584" spans="5:6" ht="12.75">
      <c r="E1584" s="357"/>
      <c r="F1584" s="357"/>
    </row>
    <row r="1585" spans="5:6" ht="12.75">
      <c r="E1585" s="357"/>
      <c r="F1585" s="357"/>
    </row>
    <row r="1586" spans="5:6" ht="12.75">
      <c r="E1586" s="357"/>
      <c r="F1586" s="357"/>
    </row>
    <row r="1587" spans="5:6" ht="12.75">
      <c r="E1587" s="357"/>
      <c r="F1587" s="357"/>
    </row>
    <row r="1588" spans="5:6" ht="12.75">
      <c r="E1588" s="357"/>
      <c r="F1588" s="357"/>
    </row>
    <row r="1589" spans="5:6" ht="12.75">
      <c r="E1589" s="357"/>
      <c r="F1589" s="357"/>
    </row>
    <row r="1590" spans="5:6" ht="12.75">
      <c r="E1590" s="357"/>
      <c r="F1590" s="357"/>
    </row>
    <row r="1591" spans="5:6" ht="12.75">
      <c r="E1591" s="357"/>
      <c r="F1591" s="357"/>
    </row>
    <row r="1592" spans="5:6" ht="12.75">
      <c r="E1592" s="357"/>
      <c r="F1592" s="357"/>
    </row>
    <row r="1593" spans="5:6" ht="12.75">
      <c r="E1593" s="357"/>
      <c r="F1593" s="357"/>
    </row>
    <row r="1594" spans="5:6" ht="12.75">
      <c r="E1594" s="357"/>
      <c r="F1594" s="357"/>
    </row>
    <row r="1595" spans="5:6" ht="12.75">
      <c r="E1595" s="357"/>
      <c r="F1595" s="357"/>
    </row>
    <row r="1596" spans="5:6" ht="12.75">
      <c r="E1596" s="357"/>
      <c r="F1596" s="357"/>
    </row>
    <row r="1597" spans="5:6" ht="12.75">
      <c r="E1597" s="357"/>
      <c r="F1597" s="357"/>
    </row>
    <row r="1598" spans="5:6" ht="12.75">
      <c r="E1598" s="357"/>
      <c r="F1598" s="357"/>
    </row>
    <row r="1599" spans="5:6" ht="12.75">
      <c r="E1599" s="357"/>
      <c r="F1599" s="357"/>
    </row>
    <row r="1600" spans="5:6" ht="12.75">
      <c r="E1600" s="357"/>
      <c r="F1600" s="357"/>
    </row>
    <row r="1601" spans="5:6" ht="12.75">
      <c r="E1601" s="357"/>
      <c r="F1601" s="357"/>
    </row>
    <row r="1602" spans="5:6" ht="12.75">
      <c r="E1602" s="357"/>
      <c r="F1602" s="357"/>
    </row>
    <row r="1603" spans="5:6" ht="12.75">
      <c r="E1603" s="357"/>
      <c r="F1603" s="357"/>
    </row>
    <row r="1604" spans="5:6" ht="12.75">
      <c r="E1604" s="357"/>
      <c r="F1604" s="357"/>
    </row>
    <row r="1605" spans="5:6" ht="12.75">
      <c r="E1605" s="357"/>
      <c r="F1605" s="357"/>
    </row>
    <row r="1606" spans="5:6" ht="12.75">
      <c r="E1606" s="357"/>
      <c r="F1606" s="357"/>
    </row>
    <row r="1607" spans="5:6" ht="12.75">
      <c r="E1607" s="357"/>
      <c r="F1607" s="357"/>
    </row>
    <row r="1608" spans="5:6" ht="12.75">
      <c r="E1608" s="357"/>
      <c r="F1608" s="357"/>
    </row>
    <row r="1609" spans="5:6" ht="12.75">
      <c r="E1609" s="357"/>
      <c r="F1609" s="357"/>
    </row>
    <row r="1610" spans="5:6" ht="12.75">
      <c r="E1610" s="357"/>
      <c r="F1610" s="357"/>
    </row>
    <row r="1611" spans="5:6" ht="12.75">
      <c r="E1611" s="357"/>
      <c r="F1611" s="357"/>
    </row>
    <row r="1612" spans="5:6" ht="12.75">
      <c r="E1612" s="357"/>
      <c r="F1612" s="357"/>
    </row>
    <row r="1613" spans="5:6" ht="12.75">
      <c r="E1613" s="357"/>
      <c r="F1613" s="357"/>
    </row>
    <row r="1614" spans="5:6" ht="12.75">
      <c r="E1614" s="357"/>
      <c r="F1614" s="357"/>
    </row>
    <row r="1615" spans="5:6" ht="12.75">
      <c r="E1615" s="357"/>
      <c r="F1615" s="357"/>
    </row>
    <row r="1616" spans="5:6" ht="12.75">
      <c r="E1616" s="357"/>
      <c r="F1616" s="357"/>
    </row>
    <row r="1617" spans="5:6" ht="12.75">
      <c r="E1617" s="357"/>
      <c r="F1617" s="357"/>
    </row>
    <row r="1618" spans="5:6" ht="12.75">
      <c r="E1618" s="357"/>
      <c r="F1618" s="357"/>
    </row>
    <row r="1619" spans="5:6" ht="12.75">
      <c r="E1619" s="357"/>
      <c r="F1619" s="357"/>
    </row>
    <row r="1620" spans="5:6" ht="12.75">
      <c r="E1620" s="357"/>
      <c r="F1620" s="357"/>
    </row>
    <row r="1621" spans="5:6" ht="12.75">
      <c r="E1621" s="357"/>
      <c r="F1621" s="357"/>
    </row>
    <row r="1622" spans="5:6" ht="12.75">
      <c r="E1622" s="357"/>
      <c r="F1622" s="357"/>
    </row>
    <row r="1623" spans="5:6" ht="12.75">
      <c r="E1623" s="357"/>
      <c r="F1623" s="357"/>
    </row>
    <row r="1624" spans="5:6" ht="12.75">
      <c r="E1624" s="357"/>
      <c r="F1624" s="357"/>
    </row>
    <row r="1625" spans="5:6" ht="12.75">
      <c r="E1625" s="357"/>
      <c r="F1625" s="357"/>
    </row>
    <row r="1626" spans="5:6" ht="12.75">
      <c r="E1626" s="357"/>
      <c r="F1626" s="357"/>
    </row>
    <row r="1627" spans="5:6" ht="12.75">
      <c r="E1627" s="357"/>
      <c r="F1627" s="357"/>
    </row>
    <row r="1628" spans="5:6" ht="12.75">
      <c r="E1628" s="357"/>
      <c r="F1628" s="357"/>
    </row>
    <row r="1629" spans="5:6" ht="12.75">
      <c r="E1629" s="357"/>
      <c r="F1629" s="357"/>
    </row>
    <row r="1630" spans="5:6" ht="12.75">
      <c r="E1630" s="357"/>
      <c r="F1630" s="357"/>
    </row>
    <row r="1631" spans="5:6" ht="12.75">
      <c r="E1631" s="357"/>
      <c r="F1631" s="357"/>
    </row>
    <row r="1632" spans="5:6" ht="12.75">
      <c r="E1632" s="357"/>
      <c r="F1632" s="357"/>
    </row>
    <row r="1633" spans="5:6" ht="12.75">
      <c r="E1633" s="357"/>
      <c r="F1633" s="357"/>
    </row>
    <row r="1634" spans="5:6" ht="12.75">
      <c r="E1634" s="357"/>
      <c r="F1634" s="357"/>
    </row>
    <row r="1635" spans="5:6" ht="12.75">
      <c r="E1635" s="357"/>
      <c r="F1635" s="357"/>
    </row>
    <row r="1636" spans="5:6" ht="12.75">
      <c r="E1636" s="357"/>
      <c r="F1636" s="357"/>
    </row>
    <row r="1637" spans="5:6" ht="12.75">
      <c r="E1637" s="357"/>
      <c r="F1637" s="357"/>
    </row>
    <row r="1638" spans="5:6" ht="12.75">
      <c r="E1638" s="357"/>
      <c r="F1638" s="357"/>
    </row>
    <row r="1639" spans="5:6" ht="12.75">
      <c r="E1639" s="357"/>
      <c r="F1639" s="357"/>
    </row>
    <row r="1640" spans="5:6" ht="12.75">
      <c r="E1640" s="357"/>
      <c r="F1640" s="357"/>
    </row>
    <row r="1641" spans="5:6" ht="12.75">
      <c r="E1641" s="357"/>
      <c r="F1641" s="357"/>
    </row>
    <row r="1642" spans="5:6" ht="12.75">
      <c r="E1642" s="357"/>
      <c r="F1642" s="357"/>
    </row>
    <row r="1643" spans="5:6" ht="12.75">
      <c r="E1643" s="357"/>
      <c r="F1643" s="357"/>
    </row>
    <row r="1644" spans="5:6" ht="12.75">
      <c r="E1644" s="357"/>
      <c r="F1644" s="357"/>
    </row>
    <row r="1645" spans="5:6" ht="12.75">
      <c r="E1645" s="357"/>
      <c r="F1645" s="357"/>
    </row>
    <row r="1646" spans="5:6" ht="12.75">
      <c r="E1646" s="357"/>
      <c r="F1646" s="357"/>
    </row>
    <row r="1647" spans="5:6" ht="12.75">
      <c r="E1647" s="357"/>
      <c r="F1647" s="357"/>
    </row>
    <row r="1648" spans="5:6" ht="12.75">
      <c r="E1648" s="357"/>
      <c r="F1648" s="357"/>
    </row>
    <row r="1649" spans="5:6" ht="12.75">
      <c r="E1649" s="357"/>
      <c r="F1649" s="357"/>
    </row>
    <row r="1650" spans="5:6" ht="12.75">
      <c r="E1650" s="357"/>
      <c r="F1650" s="357"/>
    </row>
    <row r="1651" spans="5:6" ht="12.75">
      <c r="E1651" s="357"/>
      <c r="F1651" s="357"/>
    </row>
    <row r="1652" spans="5:6" ht="12.75">
      <c r="E1652" s="357"/>
      <c r="F1652" s="357"/>
    </row>
    <row r="1653" spans="5:6" ht="12.75">
      <c r="E1653" s="357"/>
      <c r="F1653" s="357"/>
    </row>
    <row r="1654" spans="5:6" ht="12.75">
      <c r="E1654" s="357"/>
      <c r="F1654" s="357"/>
    </row>
    <row r="1655" spans="5:6" ht="12.75">
      <c r="E1655" s="357"/>
      <c r="F1655" s="357"/>
    </row>
    <row r="1656" spans="5:6" ht="12.75">
      <c r="E1656" s="357"/>
      <c r="F1656" s="357"/>
    </row>
    <row r="1657" spans="5:6" ht="12.75">
      <c r="E1657" s="357"/>
      <c r="F1657" s="357"/>
    </row>
    <row r="1658" spans="5:6" ht="12.75">
      <c r="E1658" s="357"/>
      <c r="F1658" s="357"/>
    </row>
    <row r="1659" spans="5:6" ht="12.75">
      <c r="E1659" s="357"/>
      <c r="F1659" s="357"/>
    </row>
    <row r="1660" spans="5:6" ht="12.75">
      <c r="E1660" s="357"/>
      <c r="F1660" s="357"/>
    </row>
    <row r="1661" spans="5:6" ht="12.75">
      <c r="E1661" s="357"/>
      <c r="F1661" s="357"/>
    </row>
    <row r="1662" spans="5:6" ht="12.75">
      <c r="E1662" s="357"/>
      <c r="F1662" s="357"/>
    </row>
    <row r="1663" spans="5:6" ht="12.75">
      <c r="E1663" s="357"/>
      <c r="F1663" s="357"/>
    </row>
    <row r="1664" spans="5:6" ht="12.75">
      <c r="E1664" s="357"/>
      <c r="F1664" s="357"/>
    </row>
    <row r="1665" spans="5:6" ht="12.75">
      <c r="E1665" s="357"/>
      <c r="F1665" s="357"/>
    </row>
    <row r="1666" spans="5:6" ht="12.75">
      <c r="E1666" s="357"/>
      <c r="F1666" s="357"/>
    </row>
    <row r="1667" spans="5:6" ht="12.75">
      <c r="E1667" s="357"/>
      <c r="F1667" s="357"/>
    </row>
    <row r="1668" spans="5:6" ht="12.75">
      <c r="E1668" s="357"/>
      <c r="F1668" s="357"/>
    </row>
    <row r="1669" spans="5:6" ht="12.75">
      <c r="E1669" s="357"/>
      <c r="F1669" s="357"/>
    </row>
    <row r="1670" spans="5:6" ht="12.75">
      <c r="E1670" s="357"/>
      <c r="F1670" s="357"/>
    </row>
    <row r="1671" spans="5:6" ht="12.75">
      <c r="E1671" s="357"/>
      <c r="F1671" s="357"/>
    </row>
    <row r="1672" spans="5:6" ht="12.75">
      <c r="E1672" s="357"/>
      <c r="F1672" s="357"/>
    </row>
    <row r="1673" spans="5:6" ht="12.75">
      <c r="E1673" s="357"/>
      <c r="F1673" s="357"/>
    </row>
    <row r="1674" spans="5:6" ht="12.75">
      <c r="E1674" s="357"/>
      <c r="F1674" s="357"/>
    </row>
    <row r="1675" spans="5:6" ht="12.75">
      <c r="E1675" s="357"/>
      <c r="F1675" s="357"/>
    </row>
    <row r="1676" spans="5:6" ht="12.75">
      <c r="E1676" s="357"/>
      <c r="F1676" s="357"/>
    </row>
    <row r="1677" spans="5:6" ht="12.75">
      <c r="E1677" s="357"/>
      <c r="F1677" s="357"/>
    </row>
    <row r="1678" spans="5:6" ht="12.75">
      <c r="E1678" s="357"/>
      <c r="F1678" s="357"/>
    </row>
    <row r="1679" spans="5:6" ht="12.75">
      <c r="E1679" s="357"/>
      <c r="F1679" s="357"/>
    </row>
    <row r="1680" spans="5:6" ht="12.75">
      <c r="E1680" s="357"/>
      <c r="F1680" s="357"/>
    </row>
    <row r="1681" spans="5:6" ht="12.75">
      <c r="E1681" s="357"/>
      <c r="F1681" s="357"/>
    </row>
    <row r="1682" spans="5:6" ht="12.75">
      <c r="E1682" s="357"/>
      <c r="F1682" s="357"/>
    </row>
    <row r="1683" spans="5:6" ht="12.75">
      <c r="E1683" s="357"/>
      <c r="F1683" s="357"/>
    </row>
    <row r="1684" spans="5:6" ht="12.75">
      <c r="E1684" s="357"/>
      <c r="F1684" s="357"/>
    </row>
    <row r="1685" spans="5:6" ht="12.75">
      <c r="E1685" s="357"/>
      <c r="F1685" s="357"/>
    </row>
    <row r="1686" spans="5:6" ht="12.75">
      <c r="E1686" s="357"/>
      <c r="F1686" s="357"/>
    </row>
    <row r="1687" spans="5:6" ht="12.75">
      <c r="E1687" s="357"/>
      <c r="F1687" s="357"/>
    </row>
    <row r="1688" spans="5:6" ht="12.75">
      <c r="E1688" s="357"/>
      <c r="F1688" s="357"/>
    </row>
    <row r="1689" spans="5:6" ht="12.75">
      <c r="E1689" s="357"/>
      <c r="F1689" s="357"/>
    </row>
    <row r="1690" spans="5:6" ht="12.75">
      <c r="E1690" s="357"/>
      <c r="F1690" s="357"/>
    </row>
    <row r="1691" spans="5:6" ht="12.75">
      <c r="E1691" s="357"/>
      <c r="F1691" s="357"/>
    </row>
    <row r="1692" spans="5:6" ht="12.75">
      <c r="E1692" s="357"/>
      <c r="F1692" s="357"/>
    </row>
    <row r="1693" spans="5:6" ht="12.75">
      <c r="E1693" s="357"/>
      <c r="F1693" s="357"/>
    </row>
    <row r="1694" spans="5:6" ht="12.75">
      <c r="E1694" s="357"/>
      <c r="F1694" s="357"/>
    </row>
    <row r="1695" spans="5:6" ht="12.75">
      <c r="E1695" s="357"/>
      <c r="F1695" s="357"/>
    </row>
    <row r="1696" spans="5:6" ht="12.75">
      <c r="E1696" s="357"/>
      <c r="F1696" s="357"/>
    </row>
    <row r="1697" spans="5:6" ht="12.75">
      <c r="E1697" s="357"/>
      <c r="F1697" s="357"/>
    </row>
    <row r="1698" spans="5:6" ht="12.75">
      <c r="E1698" s="357"/>
      <c r="F1698" s="357"/>
    </row>
    <row r="1699" spans="5:6" ht="12.75">
      <c r="E1699" s="357"/>
      <c r="F1699" s="357"/>
    </row>
    <row r="1700" spans="5:6" ht="12.75">
      <c r="E1700" s="357"/>
      <c r="F1700" s="357"/>
    </row>
    <row r="1701" spans="5:6" ht="12.75">
      <c r="E1701" s="357"/>
      <c r="F1701" s="357"/>
    </row>
    <row r="1702" spans="5:6" ht="12.75">
      <c r="E1702" s="357"/>
      <c r="F1702" s="357"/>
    </row>
    <row r="1703" spans="5:6" ht="12.75">
      <c r="E1703" s="357"/>
      <c r="F1703" s="357"/>
    </row>
    <row r="1704" spans="5:6" ht="12.75">
      <c r="E1704" s="357"/>
      <c r="F1704" s="357"/>
    </row>
    <row r="1705" spans="5:6" ht="12.75">
      <c r="E1705" s="357"/>
      <c r="F1705" s="357"/>
    </row>
    <row r="1706" spans="5:6" ht="12.75">
      <c r="E1706" s="357"/>
      <c r="F1706" s="357"/>
    </row>
    <row r="1707" spans="5:6" ht="12.75">
      <c r="E1707" s="357"/>
      <c r="F1707" s="357"/>
    </row>
    <row r="1708" spans="5:6" ht="12.75">
      <c r="E1708" s="357"/>
      <c r="F1708" s="357"/>
    </row>
    <row r="1709" spans="5:6" ht="12.75">
      <c r="E1709" s="357"/>
      <c r="F1709" s="357"/>
    </row>
    <row r="1710" spans="5:6" ht="12.75">
      <c r="E1710" s="357"/>
      <c r="F1710" s="357"/>
    </row>
    <row r="1711" spans="5:6" ht="12.75">
      <c r="E1711" s="357"/>
      <c r="F1711" s="357"/>
    </row>
    <row r="1712" spans="5:6" ht="12.75">
      <c r="E1712" s="357"/>
      <c r="F1712" s="357"/>
    </row>
    <row r="1713" spans="5:6" ht="12.75">
      <c r="E1713" s="357"/>
      <c r="F1713" s="357"/>
    </row>
    <row r="1714" spans="5:6" ht="12.75">
      <c r="E1714" s="357"/>
      <c r="F1714" s="357"/>
    </row>
    <row r="1715" spans="5:6" ht="12.75">
      <c r="E1715" s="357"/>
      <c r="F1715" s="357"/>
    </row>
    <row r="1716" spans="5:6" ht="12.75">
      <c r="E1716" s="357"/>
      <c r="F1716" s="357"/>
    </row>
    <row r="1717" spans="5:6" ht="12.75">
      <c r="E1717" s="357"/>
      <c r="F1717" s="357"/>
    </row>
    <row r="1718" spans="5:6" ht="12.75">
      <c r="E1718" s="357"/>
      <c r="F1718" s="357"/>
    </row>
    <row r="1719" spans="5:6" ht="12.75">
      <c r="E1719" s="357"/>
      <c r="F1719" s="357"/>
    </row>
    <row r="1720" spans="5:6" ht="12.75">
      <c r="E1720" s="357"/>
      <c r="F1720" s="357"/>
    </row>
    <row r="1721" spans="5:6" ht="12.75">
      <c r="E1721" s="357"/>
      <c r="F1721" s="357"/>
    </row>
    <row r="1722" spans="5:6" ht="12.75">
      <c r="E1722" s="357"/>
      <c r="F1722" s="357"/>
    </row>
    <row r="1723" spans="5:6" ht="12.75">
      <c r="E1723" s="357"/>
      <c r="F1723" s="357"/>
    </row>
    <row r="1724" spans="5:6" ht="12.75">
      <c r="E1724" s="357"/>
      <c r="F1724" s="357"/>
    </row>
    <row r="1725" spans="5:6" ht="12.75">
      <c r="E1725" s="357"/>
      <c r="F1725" s="357"/>
    </row>
    <row r="1726" spans="5:6" ht="12.75">
      <c r="E1726" s="357"/>
      <c r="F1726" s="357"/>
    </row>
    <row r="1727" spans="5:6" ht="12.75">
      <c r="E1727" s="357"/>
      <c r="F1727" s="357"/>
    </row>
    <row r="1728" spans="5:6" ht="12.75">
      <c r="E1728" s="357"/>
      <c r="F1728" s="357"/>
    </row>
    <row r="1729" spans="5:6" ht="12.75">
      <c r="E1729" s="357"/>
      <c r="F1729" s="357"/>
    </row>
    <row r="1730" spans="5:6" ht="12.75">
      <c r="E1730" s="357"/>
      <c r="F1730" s="357"/>
    </row>
    <row r="1731" spans="5:6" ht="12.75">
      <c r="E1731" s="357"/>
      <c r="F1731" s="357"/>
    </row>
    <row r="1732" spans="5:6" ht="12.75">
      <c r="E1732" s="357"/>
      <c r="F1732" s="357"/>
    </row>
    <row r="1733" spans="5:6" ht="12.75">
      <c r="E1733" s="357"/>
      <c r="F1733" s="357"/>
    </row>
    <row r="1734" spans="5:6" ht="12.75">
      <c r="E1734" s="357"/>
      <c r="F1734" s="357"/>
    </row>
    <row r="1735" spans="5:6" ht="12.75">
      <c r="E1735" s="357"/>
      <c r="F1735" s="357"/>
    </row>
    <row r="1736" spans="5:6" ht="12.75">
      <c r="E1736" s="357"/>
      <c r="F1736" s="357"/>
    </row>
    <row r="1737" spans="5:6" ht="12.75">
      <c r="E1737" s="357"/>
      <c r="F1737" s="357"/>
    </row>
    <row r="1738" spans="5:6" ht="12.75">
      <c r="E1738" s="357"/>
      <c r="F1738" s="357"/>
    </row>
    <row r="1739" spans="5:6" ht="12.75">
      <c r="E1739" s="357"/>
      <c r="F1739" s="357"/>
    </row>
    <row r="1740" spans="5:6" ht="12.75">
      <c r="E1740" s="357"/>
      <c r="F1740" s="357"/>
    </row>
    <row r="1741" spans="5:6" ht="12.75">
      <c r="E1741" s="357"/>
      <c r="F1741" s="357"/>
    </row>
    <row r="1742" spans="5:6" ht="12.75">
      <c r="E1742" s="357"/>
      <c r="F1742" s="357"/>
    </row>
    <row r="1743" spans="5:6" ht="12.75">
      <c r="E1743" s="357"/>
      <c r="F1743" s="357"/>
    </row>
    <row r="1744" spans="5:6" ht="12.75">
      <c r="E1744" s="357"/>
      <c r="F1744" s="357"/>
    </row>
    <row r="1745" spans="5:6" ht="12.75">
      <c r="E1745" s="357"/>
      <c r="F1745" s="357"/>
    </row>
    <row r="1746" spans="5:6" ht="12.75">
      <c r="E1746" s="357"/>
      <c r="F1746" s="357"/>
    </row>
    <row r="1747" spans="5:6" ht="12.75">
      <c r="E1747" s="357"/>
      <c r="F1747" s="357"/>
    </row>
    <row r="1748" spans="5:6" ht="12.75">
      <c r="E1748" s="357"/>
      <c r="F1748" s="357"/>
    </row>
    <row r="1749" spans="5:6" ht="12.75">
      <c r="E1749" s="357"/>
      <c r="F1749" s="357"/>
    </row>
    <row r="1750" spans="5:6" ht="12.75">
      <c r="E1750" s="357"/>
      <c r="F1750" s="357"/>
    </row>
    <row r="1751" spans="5:6" ht="12.75">
      <c r="E1751" s="357"/>
      <c r="F1751" s="357"/>
    </row>
    <row r="1752" spans="5:6" ht="12.75">
      <c r="E1752" s="357"/>
      <c r="F1752" s="357"/>
    </row>
    <row r="1753" spans="5:6" ht="12.75">
      <c r="E1753" s="357"/>
      <c r="F1753" s="357"/>
    </row>
    <row r="1754" spans="5:6" ht="12.75">
      <c r="E1754" s="357"/>
      <c r="F1754" s="357"/>
    </row>
    <row r="1755" spans="5:6" ht="12.75">
      <c r="E1755" s="357"/>
      <c r="F1755" s="357"/>
    </row>
    <row r="1756" spans="5:6" ht="12.75">
      <c r="E1756" s="357"/>
      <c r="F1756" s="357"/>
    </row>
    <row r="1757" spans="5:6" ht="12.75">
      <c r="E1757" s="357"/>
      <c r="F1757" s="357"/>
    </row>
    <row r="1758" spans="5:6" ht="12.75">
      <c r="E1758" s="357"/>
      <c r="F1758" s="357"/>
    </row>
    <row r="1759" spans="5:6" ht="12.75">
      <c r="E1759" s="357"/>
      <c r="F1759" s="357"/>
    </row>
    <row r="1760" spans="5:6" ht="12.75">
      <c r="E1760" s="357"/>
      <c r="F1760" s="357"/>
    </row>
    <row r="1761" spans="5:6" ht="12.75">
      <c r="E1761" s="357"/>
      <c r="F1761" s="357"/>
    </row>
    <row r="1762" spans="5:6" ht="12.75">
      <c r="E1762" s="357"/>
      <c r="F1762" s="357"/>
    </row>
    <row r="1763" spans="5:6" ht="12.75">
      <c r="E1763" s="357"/>
      <c r="F1763" s="357"/>
    </row>
    <row r="1764" spans="5:6" ht="12.75">
      <c r="E1764" s="357"/>
      <c r="F1764" s="357"/>
    </row>
    <row r="1765" spans="5:6" ht="12.75">
      <c r="E1765" s="357"/>
      <c r="F1765" s="357"/>
    </row>
    <row r="1766" spans="5:6" ht="12.75">
      <c r="E1766" s="357"/>
      <c r="F1766" s="357"/>
    </row>
    <row r="1767" spans="5:6" ht="12.75">
      <c r="E1767" s="357"/>
      <c r="F1767" s="357"/>
    </row>
    <row r="1768" spans="5:6" ht="12.75">
      <c r="E1768" s="357"/>
      <c r="F1768" s="357"/>
    </row>
    <row r="1769" spans="5:6" ht="12.75">
      <c r="E1769" s="357"/>
      <c r="F1769" s="357"/>
    </row>
    <row r="1770" spans="5:6" ht="12.75">
      <c r="E1770" s="357"/>
      <c r="F1770" s="357"/>
    </row>
    <row r="1771" spans="5:6" ht="12.75">
      <c r="E1771" s="357"/>
      <c r="F1771" s="357"/>
    </row>
    <row r="1772" spans="5:6" ht="12.75">
      <c r="E1772" s="357"/>
      <c r="F1772" s="357"/>
    </row>
    <row r="1773" spans="5:6" ht="12.75">
      <c r="E1773" s="357"/>
      <c r="F1773" s="357"/>
    </row>
    <row r="1774" spans="5:6" ht="12.75">
      <c r="E1774" s="357"/>
      <c r="F1774" s="357"/>
    </row>
    <row r="1775" spans="5:6" ht="12.75">
      <c r="E1775" s="357"/>
      <c r="F1775" s="357"/>
    </row>
    <row r="1776" spans="5:6" ht="12.75">
      <c r="E1776" s="357"/>
      <c r="F1776" s="357"/>
    </row>
    <row r="1777" spans="5:6" ht="12.75">
      <c r="E1777" s="357"/>
      <c r="F1777" s="357"/>
    </row>
    <row r="1778" spans="5:6" ht="12.75">
      <c r="E1778" s="357"/>
      <c r="F1778" s="357"/>
    </row>
    <row r="1779" spans="5:6" ht="12.75">
      <c r="E1779" s="357"/>
      <c r="F1779" s="357"/>
    </row>
    <row r="1780" spans="5:6" ht="12.75">
      <c r="E1780" s="357"/>
      <c r="F1780" s="357"/>
    </row>
    <row r="1781" spans="5:6" ht="12.75">
      <c r="E1781" s="357"/>
      <c r="F1781" s="357"/>
    </row>
    <row r="1782" spans="5:6" ht="12.75">
      <c r="E1782" s="357"/>
      <c r="F1782" s="357"/>
    </row>
    <row r="1783" spans="5:6" ht="12.75">
      <c r="E1783" s="357"/>
      <c r="F1783" s="357"/>
    </row>
    <row r="1784" spans="5:6" ht="12.75">
      <c r="E1784" s="357"/>
      <c r="F1784" s="357"/>
    </row>
    <row r="1785" spans="5:6" ht="12.75">
      <c r="E1785" s="357"/>
      <c r="F1785" s="357"/>
    </row>
    <row r="1786" spans="5:6" ht="12.75">
      <c r="E1786" s="357"/>
      <c r="F1786" s="357"/>
    </row>
    <row r="1787" spans="5:6" ht="12.75">
      <c r="E1787" s="357"/>
      <c r="F1787" s="357"/>
    </row>
    <row r="1788" spans="5:6" ht="12.75">
      <c r="E1788" s="357"/>
      <c r="F1788" s="357"/>
    </row>
    <row r="1789" spans="5:6" ht="12.75">
      <c r="E1789" s="357"/>
      <c r="F1789" s="357"/>
    </row>
    <row r="1790" spans="5:6" ht="12.75">
      <c r="E1790" s="357"/>
      <c r="F1790" s="357"/>
    </row>
    <row r="1791" spans="5:6" ht="12.75">
      <c r="E1791" s="357"/>
      <c r="F1791" s="357"/>
    </row>
    <row r="1792" spans="5:6" ht="12.75">
      <c r="E1792" s="357"/>
      <c r="F1792" s="357"/>
    </row>
    <row r="1793" spans="5:6" ht="12.75">
      <c r="E1793" s="357"/>
      <c r="F1793" s="357"/>
    </row>
    <row r="1794" spans="5:6" ht="12.75">
      <c r="E1794" s="357"/>
      <c r="F1794" s="357"/>
    </row>
    <row r="1795" spans="5:6" ht="12.75">
      <c r="E1795" s="357"/>
      <c r="F1795" s="357"/>
    </row>
    <row r="1796" spans="5:6" ht="12.75">
      <c r="E1796" s="357"/>
      <c r="F1796" s="357"/>
    </row>
    <row r="1797" spans="5:6" ht="12.75">
      <c r="E1797" s="357"/>
      <c r="F1797" s="357"/>
    </row>
    <row r="1798" spans="5:6" ht="12.75">
      <c r="E1798" s="357"/>
      <c r="F1798" s="357"/>
    </row>
    <row r="1799" spans="5:6" ht="12.75">
      <c r="E1799" s="357"/>
      <c r="F1799" s="357"/>
    </row>
    <row r="1800" spans="5:6" ht="12.75">
      <c r="E1800" s="357"/>
      <c r="F1800" s="357"/>
    </row>
    <row r="1801" spans="5:6" ht="12.75">
      <c r="E1801" s="357"/>
      <c r="F1801" s="357"/>
    </row>
    <row r="1802" spans="5:6" ht="12.75">
      <c r="E1802" s="357"/>
      <c r="F1802" s="357"/>
    </row>
    <row r="1803" spans="5:6" ht="12.75">
      <c r="E1803" s="357"/>
      <c r="F1803" s="357"/>
    </row>
    <row r="1804" spans="5:6" ht="12.75">
      <c r="E1804" s="357"/>
      <c r="F1804" s="357"/>
    </row>
    <row r="1805" spans="5:6" ht="12.75">
      <c r="E1805" s="357"/>
      <c r="F1805" s="357"/>
    </row>
    <row r="1806" spans="5:6" ht="12.75">
      <c r="E1806" s="357"/>
      <c r="F1806" s="357"/>
    </row>
    <row r="1807" spans="5:6" ht="12.75">
      <c r="E1807" s="357"/>
      <c r="F1807" s="357"/>
    </row>
    <row r="1808" spans="5:6" ht="12.75">
      <c r="E1808" s="357"/>
      <c r="F1808" s="357"/>
    </row>
    <row r="1809" spans="5:6" ht="12.75">
      <c r="E1809" s="357"/>
      <c r="F1809" s="357"/>
    </row>
    <row r="1810" spans="5:6" ht="12.75">
      <c r="E1810" s="357"/>
      <c r="F1810" s="357"/>
    </row>
    <row r="1811" spans="5:6" ht="12.75">
      <c r="E1811" s="357"/>
      <c r="F1811" s="357"/>
    </row>
    <row r="1812" spans="5:6" ht="12.75">
      <c r="E1812" s="357"/>
      <c r="F1812" s="357"/>
    </row>
    <row r="1813" spans="5:6" ht="12.75">
      <c r="E1813" s="357"/>
      <c r="F1813" s="357"/>
    </row>
    <row r="1814" spans="5:6" ht="12.75">
      <c r="E1814" s="357"/>
      <c r="F1814" s="357"/>
    </row>
    <row r="1815" spans="5:6" ht="12.75">
      <c r="E1815" s="357"/>
      <c r="F1815" s="357"/>
    </row>
    <row r="1816" spans="5:6" ht="12.75">
      <c r="E1816" s="357"/>
      <c r="F1816" s="357"/>
    </row>
    <row r="1817" spans="5:6" ht="12.75">
      <c r="E1817" s="357"/>
      <c r="F1817" s="357"/>
    </row>
    <row r="1818" spans="5:6" ht="12.75">
      <c r="E1818" s="357"/>
      <c r="F1818" s="357"/>
    </row>
    <row r="1819" spans="5:6" ht="12.75">
      <c r="E1819" s="357"/>
      <c r="F1819" s="357"/>
    </row>
    <row r="1820" spans="5:6" ht="12.75">
      <c r="E1820" s="357"/>
      <c r="F1820" s="357"/>
    </row>
    <row r="1821" spans="5:6" ht="12.75">
      <c r="E1821" s="357"/>
      <c r="F1821" s="357"/>
    </row>
    <row r="1822" spans="5:6" ht="12.75">
      <c r="E1822" s="357"/>
      <c r="F1822" s="357"/>
    </row>
    <row r="1823" spans="5:6" ht="12.75">
      <c r="E1823" s="357"/>
      <c r="F1823" s="357"/>
    </row>
    <row r="1824" spans="5:6" ht="12.75">
      <c r="E1824" s="357"/>
      <c r="F1824" s="357"/>
    </row>
    <row r="1825" spans="5:6" ht="12.75">
      <c r="E1825" s="357"/>
      <c r="F1825" s="357"/>
    </row>
    <row r="1826" spans="5:6" ht="12.75">
      <c r="E1826" s="357"/>
      <c r="F1826" s="357"/>
    </row>
    <row r="1827" spans="5:6" ht="12.75">
      <c r="E1827" s="357"/>
      <c r="F1827" s="357"/>
    </row>
    <row r="1828" spans="5:6" ht="12.75">
      <c r="E1828" s="357"/>
      <c r="F1828" s="357"/>
    </row>
    <row r="1829" spans="5:6" ht="12.75">
      <c r="E1829" s="357"/>
      <c r="F1829" s="357"/>
    </row>
    <row r="1830" spans="5:6" ht="12.75">
      <c r="E1830" s="357"/>
      <c r="F1830" s="357"/>
    </row>
    <row r="1831" spans="5:6" ht="12.75">
      <c r="E1831" s="357"/>
      <c r="F1831" s="357"/>
    </row>
    <row r="1832" spans="5:6" ht="12.75">
      <c r="E1832" s="357"/>
      <c r="F1832" s="357"/>
    </row>
    <row r="1833" spans="5:6" ht="12.75">
      <c r="E1833" s="357"/>
      <c r="F1833" s="357"/>
    </row>
    <row r="1834" spans="5:6" ht="12.75">
      <c r="E1834" s="357"/>
      <c r="F1834" s="357"/>
    </row>
    <row r="1835" spans="5:6" ht="12.75">
      <c r="E1835" s="357"/>
      <c r="F1835" s="357"/>
    </row>
    <row r="1836" spans="5:6" ht="12.75">
      <c r="E1836" s="357"/>
      <c r="F1836" s="357"/>
    </row>
    <row r="1837" spans="5:6" ht="12.75">
      <c r="E1837" s="357"/>
      <c r="F1837" s="357"/>
    </row>
    <row r="1838" spans="5:6" ht="12.75">
      <c r="E1838" s="357"/>
      <c r="F1838" s="357"/>
    </row>
    <row r="1839" spans="5:6" ht="12.75">
      <c r="E1839" s="357"/>
      <c r="F1839" s="357"/>
    </row>
    <row r="1840" spans="5:6" ht="12.75">
      <c r="E1840" s="357"/>
      <c r="F1840" s="357"/>
    </row>
    <row r="1841" spans="5:6" ht="12.75">
      <c r="E1841" s="357"/>
      <c r="F1841" s="357"/>
    </row>
    <row r="1842" spans="5:6" ht="12.75">
      <c r="E1842" s="357"/>
      <c r="F1842" s="357"/>
    </row>
    <row r="1843" spans="5:6" ht="12.75">
      <c r="E1843" s="357"/>
      <c r="F1843" s="357"/>
    </row>
    <row r="1844" spans="5:6" ht="12.75">
      <c r="E1844" s="357"/>
      <c r="F1844" s="357"/>
    </row>
    <row r="1845" spans="5:6" ht="12.75">
      <c r="E1845" s="357"/>
      <c r="F1845" s="357"/>
    </row>
    <row r="1846" spans="5:6" ht="12.75">
      <c r="E1846" s="357"/>
      <c r="F1846" s="357"/>
    </row>
    <row r="1847" spans="5:6" ht="12.75">
      <c r="E1847" s="357"/>
      <c r="F1847" s="357"/>
    </row>
    <row r="1848" spans="5:6" ht="12.75">
      <c r="E1848" s="357"/>
      <c r="F1848" s="357"/>
    </row>
    <row r="1849" spans="5:6" ht="12.75">
      <c r="E1849" s="357"/>
      <c r="F1849" s="357"/>
    </row>
    <row r="1850" spans="5:6" ht="12.75">
      <c r="E1850" s="357"/>
      <c r="F1850" s="357"/>
    </row>
    <row r="1851" spans="5:6" ht="12.75">
      <c r="E1851" s="357"/>
      <c r="F1851" s="357"/>
    </row>
    <row r="1852" spans="5:6" ht="12.75">
      <c r="E1852" s="357"/>
      <c r="F1852" s="357"/>
    </row>
    <row r="1853" spans="5:6" ht="12.75">
      <c r="E1853" s="357"/>
      <c r="F1853" s="357"/>
    </row>
    <row r="1854" spans="5:6" ht="12.75">
      <c r="E1854" s="357"/>
      <c r="F1854" s="357"/>
    </row>
    <row r="1855" spans="5:6" ht="12.75">
      <c r="E1855" s="357"/>
      <c r="F1855" s="357"/>
    </row>
    <row r="1856" spans="5:6" ht="12.75">
      <c r="E1856" s="357"/>
      <c r="F1856" s="357"/>
    </row>
    <row r="1857" spans="5:6" ht="12.75">
      <c r="E1857" s="357"/>
      <c r="F1857" s="357"/>
    </row>
    <row r="1858" spans="5:6" ht="12.75">
      <c r="E1858" s="357"/>
      <c r="F1858" s="357"/>
    </row>
    <row r="1859" spans="5:6" ht="12.75">
      <c r="E1859" s="357"/>
      <c r="F1859" s="357"/>
    </row>
    <row r="1860" spans="5:6" ht="12.75">
      <c r="E1860" s="357"/>
      <c r="F1860" s="357"/>
    </row>
    <row r="1861" spans="5:6" ht="12.75">
      <c r="E1861" s="357"/>
      <c r="F1861" s="357"/>
    </row>
    <row r="1862" spans="5:6" ht="12.75">
      <c r="E1862" s="357"/>
      <c r="F1862" s="357"/>
    </row>
    <row r="1863" spans="5:6" ht="12.75">
      <c r="E1863" s="357"/>
      <c r="F1863" s="357"/>
    </row>
    <row r="1864" spans="5:6" ht="12.75">
      <c r="E1864" s="357"/>
      <c r="F1864" s="357"/>
    </row>
    <row r="1865" spans="5:6" ht="12.75">
      <c r="E1865" s="357"/>
      <c r="F1865" s="357"/>
    </row>
    <row r="1866" spans="5:6" ht="12.75">
      <c r="E1866" s="357"/>
      <c r="F1866" s="357"/>
    </row>
    <row r="1867" spans="5:6" ht="12.75">
      <c r="E1867" s="357"/>
      <c r="F1867" s="357"/>
    </row>
    <row r="1868" spans="5:6" ht="12.75">
      <c r="E1868" s="357"/>
      <c r="F1868" s="357"/>
    </row>
    <row r="1869" spans="5:6" ht="12.75">
      <c r="E1869" s="357"/>
      <c r="F1869" s="357"/>
    </row>
    <row r="1870" spans="5:6" ht="12.75">
      <c r="E1870" s="357"/>
      <c r="F1870" s="357"/>
    </row>
    <row r="1871" spans="5:6" ht="12.75">
      <c r="E1871" s="357"/>
      <c r="F1871" s="357"/>
    </row>
    <row r="1872" spans="5:6" ht="12.75">
      <c r="E1872" s="357"/>
      <c r="F1872" s="357"/>
    </row>
    <row r="1873" spans="5:6" ht="12.75">
      <c r="E1873" s="357"/>
      <c r="F1873" s="357"/>
    </row>
    <row r="1874" spans="5:6" ht="12.75">
      <c r="E1874" s="357"/>
      <c r="F1874" s="357"/>
    </row>
    <row r="1875" spans="5:6" ht="12.75">
      <c r="E1875" s="357"/>
      <c r="F1875" s="357"/>
    </row>
    <row r="1876" spans="5:6" ht="12.75">
      <c r="E1876" s="357"/>
      <c r="F1876" s="357"/>
    </row>
    <row r="1877" spans="5:6" ht="12.75">
      <c r="E1877" s="357"/>
      <c r="F1877" s="357"/>
    </row>
    <row r="1878" spans="5:6" ht="12.75">
      <c r="E1878" s="357"/>
      <c r="F1878" s="357"/>
    </row>
    <row r="1879" spans="5:6" ht="12.75">
      <c r="E1879" s="357"/>
      <c r="F1879" s="357"/>
    </row>
    <row r="1880" spans="5:6" ht="12.75">
      <c r="E1880" s="357"/>
      <c r="F1880" s="357"/>
    </row>
    <row r="1881" spans="5:6" ht="12.75">
      <c r="E1881" s="357"/>
      <c r="F1881" s="357"/>
    </row>
    <row r="1882" spans="5:6" ht="12.75">
      <c r="E1882" s="357"/>
      <c r="F1882" s="357"/>
    </row>
    <row r="1883" spans="5:6" ht="12.75">
      <c r="E1883" s="357"/>
      <c r="F1883" s="357"/>
    </row>
    <row r="1884" spans="5:6" ht="12.75">
      <c r="E1884" s="357"/>
      <c r="F1884" s="357"/>
    </row>
    <row r="1885" spans="5:6" ht="12.75">
      <c r="E1885" s="357"/>
      <c r="F1885" s="357"/>
    </row>
    <row r="1886" spans="5:6" ht="12.75">
      <c r="E1886" s="357"/>
      <c r="F1886" s="357"/>
    </row>
    <row r="1887" spans="5:6" ht="12.75">
      <c r="E1887" s="357"/>
      <c r="F1887" s="357"/>
    </row>
    <row r="1888" spans="5:6" ht="12.75">
      <c r="E1888" s="357"/>
      <c r="F1888" s="357"/>
    </row>
    <row r="1889" spans="5:6" ht="12.75">
      <c r="E1889" s="357"/>
      <c r="F1889" s="357"/>
    </row>
    <row r="1890" spans="5:6" ht="12.75">
      <c r="E1890" s="357"/>
      <c r="F1890" s="357"/>
    </row>
    <row r="1891" spans="5:6" ht="12.75">
      <c r="E1891" s="357"/>
      <c r="F1891" s="357"/>
    </row>
    <row r="1892" spans="5:6" ht="12.75">
      <c r="E1892" s="357"/>
      <c r="F1892" s="357"/>
    </row>
    <row r="1893" spans="5:6" ht="12.75">
      <c r="E1893" s="357"/>
      <c r="F1893" s="357"/>
    </row>
    <row r="1894" spans="5:6" ht="12.75">
      <c r="E1894" s="357"/>
      <c r="F1894" s="357"/>
    </row>
    <row r="1895" spans="5:6" ht="12.75">
      <c r="E1895" s="357"/>
      <c r="F1895" s="357"/>
    </row>
    <row r="1896" spans="5:6" ht="12.75">
      <c r="E1896" s="357"/>
      <c r="F1896" s="357"/>
    </row>
    <row r="1897" spans="5:6" ht="12.75">
      <c r="E1897" s="357"/>
      <c r="F1897" s="357"/>
    </row>
    <row r="1898" spans="5:6" ht="12.75">
      <c r="E1898" s="357"/>
      <c r="F1898" s="357"/>
    </row>
    <row r="1899" spans="5:6" ht="12.75">
      <c r="E1899" s="357"/>
      <c r="F1899" s="357"/>
    </row>
    <row r="1900" spans="5:6" ht="12.75">
      <c r="E1900" s="357"/>
      <c r="F1900" s="357"/>
    </row>
    <row r="1901" spans="5:6" ht="12.75">
      <c r="E1901" s="357"/>
      <c r="F1901" s="357"/>
    </row>
    <row r="1902" spans="5:6" ht="12.75">
      <c r="E1902" s="357"/>
      <c r="F1902" s="357"/>
    </row>
    <row r="1903" spans="5:6" ht="12.75">
      <c r="E1903" s="357"/>
      <c r="F1903" s="357"/>
    </row>
    <row r="1904" spans="5:6" ht="12.75">
      <c r="E1904" s="357"/>
      <c r="F1904" s="357"/>
    </row>
    <row r="1905" spans="5:6" ht="12.75">
      <c r="E1905" s="357"/>
      <c r="F1905" s="357"/>
    </row>
    <row r="1906" spans="5:6" ht="12.75">
      <c r="E1906" s="357"/>
      <c r="F1906" s="357"/>
    </row>
    <row r="1907" spans="5:6" ht="12.75">
      <c r="E1907" s="357"/>
      <c r="F1907" s="357"/>
    </row>
    <row r="1908" spans="5:6" ht="12.75">
      <c r="E1908" s="357"/>
      <c r="F1908" s="357"/>
    </row>
    <row r="1909" spans="5:6" ht="12.75">
      <c r="E1909" s="357"/>
      <c r="F1909" s="357"/>
    </row>
    <row r="1910" spans="5:6" ht="12.75">
      <c r="E1910" s="357"/>
      <c r="F1910" s="357"/>
    </row>
    <row r="1911" spans="5:6" ht="12.75">
      <c r="E1911" s="357"/>
      <c r="F1911" s="357"/>
    </row>
    <row r="1912" spans="5:6" ht="12.75">
      <c r="E1912" s="357"/>
      <c r="F1912" s="357"/>
    </row>
    <row r="1913" spans="5:6" ht="12.75">
      <c r="E1913" s="357"/>
      <c r="F1913" s="357"/>
    </row>
    <row r="1914" spans="5:6" ht="12.75">
      <c r="E1914" s="357"/>
      <c r="F1914" s="357"/>
    </row>
    <row r="1915" spans="5:6" ht="12.75">
      <c r="E1915" s="357"/>
      <c r="F1915" s="357"/>
    </row>
    <row r="1916" spans="5:6" ht="12.75">
      <c r="E1916" s="357"/>
      <c r="F1916" s="357"/>
    </row>
    <row r="1917" spans="5:6" ht="12.75">
      <c r="E1917" s="357"/>
      <c r="F1917" s="357"/>
    </row>
    <row r="1918" spans="5:6" ht="12.75">
      <c r="E1918" s="357"/>
      <c r="F1918" s="357"/>
    </row>
    <row r="1919" spans="5:6" ht="12.75">
      <c r="E1919" s="357"/>
      <c r="F1919" s="357"/>
    </row>
    <row r="1920" spans="5:6" ht="12.75">
      <c r="E1920" s="357"/>
      <c r="F1920" s="357"/>
    </row>
    <row r="1921" spans="5:6" ht="12.75">
      <c r="E1921" s="357"/>
      <c r="F1921" s="357"/>
    </row>
    <row r="1922" spans="5:6" ht="12.75">
      <c r="E1922" s="357"/>
      <c r="F1922" s="357"/>
    </row>
    <row r="1923" spans="5:6" ht="12.75">
      <c r="E1923" s="357"/>
      <c r="F1923" s="357"/>
    </row>
    <row r="1924" spans="5:6" ht="12.75">
      <c r="E1924" s="357"/>
      <c r="F1924" s="357"/>
    </row>
    <row r="1925" spans="5:6" ht="12.75">
      <c r="E1925" s="357"/>
      <c r="F1925" s="357"/>
    </row>
    <row r="1926" spans="5:6" ht="12.75">
      <c r="E1926" s="357"/>
      <c r="F1926" s="357"/>
    </row>
    <row r="1927" spans="5:6" ht="12.75">
      <c r="E1927" s="357"/>
      <c r="F1927" s="357"/>
    </row>
    <row r="1928" spans="5:6" ht="12.75">
      <c r="E1928" s="357"/>
      <c r="F1928" s="357"/>
    </row>
    <row r="1929" spans="5:6" ht="12.75">
      <c r="E1929" s="357"/>
      <c r="F1929" s="357"/>
    </row>
    <row r="1930" spans="5:6" ht="12.75">
      <c r="E1930" s="357"/>
      <c r="F1930" s="357"/>
    </row>
    <row r="1931" spans="5:6" ht="12.75">
      <c r="E1931" s="357"/>
      <c r="F1931" s="357"/>
    </row>
    <row r="1932" spans="5:6" ht="12.75">
      <c r="E1932" s="357"/>
      <c r="F1932" s="357"/>
    </row>
    <row r="1933" spans="5:6" ht="12.75">
      <c r="E1933" s="357"/>
      <c r="F1933" s="357"/>
    </row>
    <row r="1934" spans="5:6" ht="12.75">
      <c r="E1934" s="357"/>
      <c r="F1934" s="357"/>
    </row>
    <row r="1935" spans="5:6" ht="12.75">
      <c r="E1935" s="357"/>
      <c r="F1935" s="357"/>
    </row>
    <row r="1936" spans="5:6" ht="12.75">
      <c r="E1936" s="357"/>
      <c r="F1936" s="357"/>
    </row>
    <row r="1937" spans="5:6" ht="12.75">
      <c r="E1937" s="357"/>
      <c r="F1937" s="357"/>
    </row>
    <row r="1938" spans="5:6" ht="12.75">
      <c r="E1938" s="357"/>
      <c r="F1938" s="357"/>
    </row>
    <row r="1939" spans="5:6" ht="12.75">
      <c r="E1939" s="357"/>
      <c r="F1939" s="357"/>
    </row>
    <row r="1940" spans="5:6" ht="12.75">
      <c r="E1940" s="357"/>
      <c r="F1940" s="357"/>
    </row>
    <row r="1941" spans="5:6" ht="12.75">
      <c r="E1941" s="357"/>
      <c r="F1941" s="357"/>
    </row>
    <row r="1942" spans="5:6" ht="12.75">
      <c r="E1942" s="357"/>
      <c r="F1942" s="357"/>
    </row>
    <row r="1943" spans="5:6" ht="12.75">
      <c r="E1943" s="357"/>
      <c r="F1943" s="357"/>
    </row>
    <row r="1944" spans="5:6" ht="12.75">
      <c r="E1944" s="357"/>
      <c r="F1944" s="357"/>
    </row>
    <row r="1945" spans="5:6" ht="12.75">
      <c r="E1945" s="357"/>
      <c r="F1945" s="357"/>
    </row>
    <row r="1946" spans="5:6" ht="12.75">
      <c r="E1946" s="357"/>
      <c r="F1946" s="357"/>
    </row>
    <row r="1947" spans="5:6" ht="12.75">
      <c r="E1947" s="357"/>
      <c r="F1947" s="357"/>
    </row>
    <row r="1948" spans="5:6" ht="12.75">
      <c r="E1948" s="357"/>
      <c r="F1948" s="357"/>
    </row>
    <row r="1949" spans="5:6" ht="12.75">
      <c r="E1949" s="357"/>
      <c r="F1949" s="357"/>
    </row>
    <row r="1950" spans="5:6" ht="12.75">
      <c r="E1950" s="357"/>
      <c r="F1950" s="357"/>
    </row>
    <row r="1951" spans="5:6" ht="12.75">
      <c r="E1951" s="357"/>
      <c r="F1951" s="357"/>
    </row>
    <row r="1952" spans="5:6" ht="12.75">
      <c r="E1952" s="357"/>
      <c r="F1952" s="357"/>
    </row>
    <row r="1953" spans="5:6" ht="12.75">
      <c r="E1953" s="357"/>
      <c r="F1953" s="357"/>
    </row>
    <row r="1954" spans="5:6" ht="12.75">
      <c r="E1954" s="357"/>
      <c r="F1954" s="357"/>
    </row>
    <row r="1955" spans="5:6" ht="12.75">
      <c r="E1955" s="357"/>
      <c r="F1955" s="357"/>
    </row>
    <row r="1956" spans="5:6" ht="12.75">
      <c r="E1956" s="357"/>
      <c r="F1956" s="357"/>
    </row>
    <row r="1957" spans="5:6" ht="12.75">
      <c r="E1957" s="357"/>
      <c r="F1957" s="357"/>
    </row>
    <row r="1958" spans="5:6" ht="12.75">
      <c r="E1958" s="357"/>
      <c r="F1958" s="357"/>
    </row>
    <row r="1959" spans="5:6" ht="12.75">
      <c r="E1959" s="357"/>
      <c r="F1959" s="357"/>
    </row>
    <row r="1960" spans="5:6" ht="12.75">
      <c r="E1960" s="357"/>
      <c r="F1960" s="357"/>
    </row>
    <row r="1961" spans="5:6" ht="12.75">
      <c r="E1961" s="357"/>
      <c r="F1961" s="357"/>
    </row>
    <row r="1962" spans="5:6" ht="12.75">
      <c r="E1962" s="357"/>
      <c r="F1962" s="357"/>
    </row>
    <row r="1963" spans="5:6" ht="12.75">
      <c r="E1963" s="357"/>
      <c r="F1963" s="357"/>
    </row>
    <row r="1964" spans="5:6" ht="12.75">
      <c r="E1964" s="357"/>
      <c r="F1964" s="357"/>
    </row>
    <row r="1965" spans="5:6" ht="12.75">
      <c r="E1965" s="357"/>
      <c r="F1965" s="357"/>
    </row>
    <row r="1966" spans="5:6" ht="12.75">
      <c r="E1966" s="357"/>
      <c r="F1966" s="357"/>
    </row>
    <row r="1967" spans="5:6" ht="12.75">
      <c r="E1967" s="357"/>
      <c r="F1967" s="357"/>
    </row>
    <row r="1968" spans="5:6" ht="12.75">
      <c r="E1968" s="357"/>
      <c r="F1968" s="357"/>
    </row>
    <row r="1969" spans="5:6" ht="12.75">
      <c r="E1969" s="357"/>
      <c r="F1969" s="357"/>
    </row>
    <row r="1970" spans="5:6" ht="12.75">
      <c r="E1970" s="357"/>
      <c r="F1970" s="357"/>
    </row>
    <row r="1971" spans="5:6" ht="12.75">
      <c r="E1971" s="357"/>
      <c r="F1971" s="357"/>
    </row>
    <row r="1972" spans="5:6" ht="12.75">
      <c r="E1972" s="357"/>
      <c r="F1972" s="357"/>
    </row>
    <row r="1973" spans="5:6" ht="12.75">
      <c r="E1973" s="357"/>
      <c r="F1973" s="357"/>
    </row>
    <row r="1974" spans="5:6" ht="12.75">
      <c r="E1974" s="357"/>
      <c r="F1974" s="357"/>
    </row>
    <row r="1975" spans="5:6" ht="12.75">
      <c r="E1975" s="357"/>
      <c r="F1975" s="357"/>
    </row>
    <row r="1976" spans="5:6" ht="12.75">
      <c r="E1976" s="357"/>
      <c r="F1976" s="357"/>
    </row>
    <row r="1977" spans="5:6" ht="12.75">
      <c r="E1977" s="357"/>
      <c r="F1977" s="357"/>
    </row>
    <row r="1978" spans="5:6" ht="12.75">
      <c r="E1978" s="357"/>
      <c r="F1978" s="357"/>
    </row>
    <row r="1979" spans="5:6" ht="12.75">
      <c r="E1979" s="357"/>
      <c r="F1979" s="357"/>
    </row>
    <row r="1980" spans="5:6" ht="12.75">
      <c r="E1980" s="357"/>
      <c r="F1980" s="357"/>
    </row>
    <row r="1981" spans="5:6" ht="12.75">
      <c r="E1981" s="357"/>
      <c r="F1981" s="357"/>
    </row>
    <row r="1982" spans="5:6" ht="12.75">
      <c r="E1982" s="357"/>
      <c r="F1982" s="357"/>
    </row>
    <row r="1983" spans="5:6" ht="12.75">
      <c r="E1983" s="357"/>
      <c r="F1983" s="357"/>
    </row>
    <row r="1984" spans="5:6" ht="12.75">
      <c r="E1984" s="357"/>
      <c r="F1984" s="357"/>
    </row>
    <row r="1985" spans="5:6" ht="12.75">
      <c r="E1985" s="357"/>
      <c r="F1985" s="357"/>
    </row>
    <row r="1986" spans="5:6" ht="12.75">
      <c r="E1986" s="357"/>
      <c r="F1986" s="357"/>
    </row>
    <row r="1987" spans="5:6" ht="12.75">
      <c r="E1987" s="357"/>
      <c r="F1987" s="357"/>
    </row>
    <row r="1988" spans="5:6" ht="12.75">
      <c r="E1988" s="357"/>
      <c r="F1988" s="357"/>
    </row>
    <row r="1989" spans="5:6" ht="12.75">
      <c r="E1989" s="357"/>
      <c r="F1989" s="357"/>
    </row>
    <row r="1990" spans="5:6" ht="12.75">
      <c r="E1990" s="357"/>
      <c r="F1990" s="357"/>
    </row>
    <row r="1991" spans="5:6" ht="12.75">
      <c r="E1991" s="357"/>
      <c r="F1991" s="357"/>
    </row>
    <row r="1992" spans="5:6" ht="12.75">
      <c r="E1992" s="357"/>
      <c r="F1992" s="357"/>
    </row>
    <row r="1993" spans="5:6" ht="12.75">
      <c r="E1993" s="357"/>
      <c r="F1993" s="357"/>
    </row>
    <row r="1994" spans="5:6" ht="12.75">
      <c r="E1994" s="357"/>
      <c r="F1994" s="357"/>
    </row>
    <row r="1995" spans="5:6" ht="12.75">
      <c r="E1995" s="357"/>
      <c r="F1995" s="357"/>
    </row>
    <row r="1996" spans="5:6" ht="12.75">
      <c r="E1996" s="357"/>
      <c r="F1996" s="357"/>
    </row>
    <row r="1997" spans="5:6" ht="12.75">
      <c r="E1997" s="357"/>
      <c r="F1997" s="357"/>
    </row>
    <row r="1998" spans="5:6" ht="12.75">
      <c r="E1998" s="357"/>
      <c r="F1998" s="357"/>
    </row>
    <row r="1999" spans="5:6" ht="12.75">
      <c r="E1999" s="357"/>
      <c r="F1999" s="357"/>
    </row>
    <row r="2000" spans="5:6" ht="12.75">
      <c r="E2000" s="357"/>
      <c r="F2000" s="357"/>
    </row>
    <row r="2001" spans="5:6" ht="12.75">
      <c r="E2001" s="357"/>
      <c r="F2001" s="357"/>
    </row>
    <row r="2002" spans="5:6" ht="12.75">
      <c r="E2002" s="357"/>
      <c r="F2002" s="357"/>
    </row>
    <row r="2003" spans="5:6" ht="12.75">
      <c r="E2003" s="357"/>
      <c r="F2003" s="357"/>
    </row>
    <row r="2004" spans="5:6" ht="12.75">
      <c r="E2004" s="357"/>
      <c r="F2004" s="357"/>
    </row>
    <row r="2005" spans="5:6" ht="12.75">
      <c r="E2005" s="357"/>
      <c r="F2005" s="357"/>
    </row>
    <row r="2006" spans="5:6" ht="12.75">
      <c r="E2006" s="357"/>
      <c r="F2006" s="357"/>
    </row>
    <row r="2007" spans="5:6" ht="12.75">
      <c r="E2007" s="357"/>
      <c r="F2007" s="357"/>
    </row>
    <row r="2008" spans="5:6" ht="12.75">
      <c r="E2008" s="357"/>
      <c r="F2008" s="357"/>
    </row>
    <row r="2009" spans="5:6" ht="12.75">
      <c r="E2009" s="357"/>
      <c r="F2009" s="357"/>
    </row>
    <row r="2010" spans="5:6" ht="12.75">
      <c r="E2010" s="357"/>
      <c r="F2010" s="357"/>
    </row>
    <row r="2011" spans="5:6" ht="12.75">
      <c r="E2011" s="357"/>
      <c r="F2011" s="357"/>
    </row>
    <row r="2012" spans="5:6" ht="12.75">
      <c r="E2012" s="357"/>
      <c r="F2012" s="357"/>
    </row>
    <row r="2013" spans="5:6" ht="12.75">
      <c r="E2013" s="357"/>
      <c r="F2013" s="357"/>
    </row>
    <row r="2014" spans="5:6" ht="12.75">
      <c r="E2014" s="357"/>
      <c r="F2014" s="357"/>
    </row>
    <row r="2015" spans="5:6" ht="12.75">
      <c r="E2015" s="357"/>
      <c r="F2015" s="357"/>
    </row>
    <row r="2016" spans="5:6" ht="12.75">
      <c r="E2016" s="357"/>
      <c r="F2016" s="357"/>
    </row>
    <row r="2017" spans="5:6" ht="12.75">
      <c r="E2017" s="357"/>
      <c r="F2017" s="357"/>
    </row>
    <row r="2018" spans="5:6" ht="12.75">
      <c r="E2018" s="357"/>
      <c r="F2018" s="357"/>
    </row>
    <row r="2019" spans="5:6" ht="12.75">
      <c r="E2019" s="357"/>
      <c r="F2019" s="357"/>
    </row>
    <row r="2020" spans="5:6" ht="12.75">
      <c r="E2020" s="357"/>
      <c r="F2020" s="357"/>
    </row>
    <row r="2021" spans="5:6" ht="12.75">
      <c r="E2021" s="357"/>
      <c r="F2021" s="357"/>
    </row>
    <row r="2022" spans="5:6" ht="12.75">
      <c r="E2022" s="357"/>
      <c r="F2022" s="357"/>
    </row>
    <row r="2023" spans="5:6" ht="12.75">
      <c r="E2023" s="357"/>
      <c r="F2023" s="357"/>
    </row>
    <row r="2024" spans="5:6" ht="12.75">
      <c r="E2024" s="357"/>
      <c r="F2024" s="357"/>
    </row>
    <row r="2025" spans="5:6" ht="12.75">
      <c r="E2025" s="357"/>
      <c r="F2025" s="357"/>
    </row>
    <row r="2026" spans="5:6" ht="12.75">
      <c r="E2026" s="357"/>
      <c r="F2026" s="357"/>
    </row>
    <row r="2027" spans="5:6" ht="12.75">
      <c r="E2027" s="357"/>
      <c r="F2027" s="357"/>
    </row>
    <row r="2028" spans="5:6" ht="12.75">
      <c r="E2028" s="357"/>
      <c r="F2028" s="357"/>
    </row>
    <row r="2029" spans="5:6" ht="12.75">
      <c r="E2029" s="357"/>
      <c r="F2029" s="357"/>
    </row>
    <row r="2030" spans="5:6" ht="12.75">
      <c r="E2030" s="357"/>
      <c r="F2030" s="357"/>
    </row>
    <row r="2031" spans="5:6" ht="12.75">
      <c r="E2031" s="357"/>
      <c r="F2031" s="357"/>
    </row>
    <row r="2032" spans="5:6" ht="12.75">
      <c r="E2032" s="357"/>
      <c r="F2032" s="357"/>
    </row>
    <row r="2033" spans="5:6" ht="12.75">
      <c r="E2033" s="357"/>
      <c r="F2033" s="357"/>
    </row>
    <row r="2034" spans="5:6" ht="12.75">
      <c r="E2034" s="357"/>
      <c r="F2034" s="357"/>
    </row>
    <row r="2035" spans="5:6" ht="12.75">
      <c r="E2035" s="357"/>
      <c r="F2035" s="357"/>
    </row>
    <row r="2036" spans="5:6" ht="12.75">
      <c r="E2036" s="357"/>
      <c r="F2036" s="357"/>
    </row>
    <row r="2037" spans="5:6" ht="12.75">
      <c r="E2037" s="357"/>
      <c r="F2037" s="357"/>
    </row>
    <row r="2038" spans="5:6" ht="12.75">
      <c r="E2038" s="357"/>
      <c r="F2038" s="357"/>
    </row>
    <row r="2039" spans="5:6" ht="12.75">
      <c r="E2039" s="357"/>
      <c r="F2039" s="357"/>
    </row>
    <row r="2040" spans="5:6" ht="12.75">
      <c r="E2040" s="357"/>
      <c r="F2040" s="357"/>
    </row>
    <row r="2041" spans="5:6" ht="12.75">
      <c r="E2041" s="357"/>
      <c r="F2041" s="357"/>
    </row>
  </sheetData>
  <sheetProtection/>
  <mergeCells count="2">
    <mergeCell ref="G5:H5"/>
    <mergeCell ref="G141:H1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310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25" t="s">
        <v>194</v>
      </c>
      <c r="H5" s="426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311</v>
      </c>
      <c r="F6" s="11" t="s">
        <v>311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7">
        <f>D9+D17+D29+D36+D64+D68+D76+D103+D48+D75+D26+D74</f>
        <v>65380.90000000001</v>
      </c>
      <c r="E8" s="17">
        <f>E9+E17+E29+E36+E64+E68+E76+E103+E48+E75+E26+E74</f>
        <v>9829.953000000001</v>
      </c>
      <c r="F8" s="17">
        <f>F9+F17+F29+F36+F64+F68+F76+F103+F48+F75+F26+F74+F73</f>
        <v>6287.449999999999</v>
      </c>
      <c r="G8" s="155">
        <f>E8*100/D8</f>
        <v>15.034900100793964</v>
      </c>
      <c r="H8" s="20">
        <f aca="true" t="shared" si="0" ref="H8:H70">E8-D8</f>
        <v>-55550.94700000001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6053.110000000001</v>
      </c>
      <c r="F9" s="59">
        <f>F10</f>
        <v>5724.45</v>
      </c>
      <c r="G9" s="17">
        <f>E9*100/D9</f>
        <v>14.179886619190405</v>
      </c>
      <c r="H9" s="24">
        <f t="shared" si="0"/>
        <v>-36634.89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6053.110000000001</v>
      </c>
      <c r="F10" s="63">
        <f>F11+F12+F13+F14</f>
        <v>5724.45</v>
      </c>
      <c r="G10" s="23">
        <f>E10*100/D10</f>
        <v>14.179886619190405</v>
      </c>
      <c r="H10" s="30">
        <f t="shared" si="0"/>
        <v>-36634.89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6007.92</v>
      </c>
      <c r="F11" s="52">
        <v>5697.65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43.694</v>
      </c>
      <c r="F12" s="35">
        <v>26.8</v>
      </c>
      <c r="G12" s="32"/>
      <c r="H12" s="33">
        <f t="shared" si="0"/>
        <v>-647.306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1.496</v>
      </c>
      <c r="F13" s="28"/>
      <c r="G13" s="29"/>
      <c r="H13" s="30">
        <f t="shared" si="0"/>
        <v>-110.504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8243</v>
      </c>
      <c r="E17" s="165">
        <f>E18+E21+E23+E24+E25</f>
        <v>1432.0810000000001</v>
      </c>
      <c r="F17" s="165">
        <f>F18+F21+F23+F24+F25</f>
        <v>1192</v>
      </c>
      <c r="G17" s="32">
        <f>E17*100/D17</f>
        <v>17.373298556350843</v>
      </c>
      <c r="H17" s="33">
        <f t="shared" si="0"/>
        <v>-6810.919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424.35699999999997</v>
      </c>
      <c r="F18" s="51">
        <f>F19+F20</f>
        <v>101.7</v>
      </c>
      <c r="G18" s="52">
        <f>E18*100/D18</f>
        <v>18.91917075345519</v>
      </c>
      <c r="H18" s="33">
        <f t="shared" si="0"/>
        <v>-1818.643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224.357</v>
      </c>
      <c r="F19" s="50">
        <v>101.7</v>
      </c>
      <c r="G19" s="52">
        <f>E19*100/D19</f>
        <v>45.23326612903226</v>
      </c>
      <c r="H19" s="33">
        <f t="shared" si="0"/>
        <v>-271.64300000000003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200</v>
      </c>
      <c r="F20" s="50"/>
      <c r="G20" s="52">
        <f>E20*100/D20</f>
        <v>11.448196908986835</v>
      </c>
      <c r="H20" s="33">
        <f t="shared" si="0"/>
        <v>-1547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932.766</v>
      </c>
      <c r="F23" s="37">
        <v>976.8</v>
      </c>
      <c r="G23" s="55">
        <f aca="true" t="shared" si="1" ref="G23:G29">E23*100/D23</f>
        <v>18.09088440651668</v>
      </c>
      <c r="H23" s="56">
        <f t="shared" si="0"/>
        <v>-4223.234</v>
      </c>
    </row>
    <row r="24" spans="1:8" ht="12">
      <c r="A24" s="13" t="s">
        <v>21</v>
      </c>
      <c r="B24" s="13" t="s">
        <v>22</v>
      </c>
      <c r="C24" s="13">
        <v>844</v>
      </c>
      <c r="D24" s="13">
        <v>844</v>
      </c>
      <c r="E24" s="38">
        <v>59.958</v>
      </c>
      <c r="F24" s="38">
        <v>113.5</v>
      </c>
      <c r="G24" s="55">
        <f t="shared" si="1"/>
        <v>7.104028436018957</v>
      </c>
      <c r="H24" s="56">
        <f t="shared" si="0"/>
        <v>-784.042</v>
      </c>
    </row>
    <row r="25" spans="1:8" ht="12">
      <c r="A25" s="13" t="s">
        <v>302</v>
      </c>
      <c r="B25" s="13" t="s">
        <v>303</v>
      </c>
      <c r="C25" s="13"/>
      <c r="D25" s="13"/>
      <c r="E25" s="38">
        <v>15</v>
      </c>
      <c r="F25" s="38"/>
      <c r="G25" s="55"/>
      <c r="H25" s="56">
        <f t="shared" si="0"/>
        <v>15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7792.9</v>
      </c>
      <c r="E26" s="57">
        <f>E27+E28</f>
        <v>403.798</v>
      </c>
      <c r="F26" s="57">
        <f>F27+F28</f>
        <v>224.60000000000002</v>
      </c>
      <c r="G26" s="17">
        <f t="shared" si="1"/>
        <v>5.18161403328671</v>
      </c>
      <c r="H26" s="33">
        <f t="shared" si="0"/>
        <v>-7389.102</v>
      </c>
    </row>
    <row r="27" spans="1:9" ht="12">
      <c r="A27" s="34" t="s">
        <v>25</v>
      </c>
      <c r="B27" s="34" t="s">
        <v>26</v>
      </c>
      <c r="C27" s="34">
        <v>769</v>
      </c>
      <c r="D27" s="34">
        <v>769</v>
      </c>
      <c r="E27" s="39">
        <v>68.772</v>
      </c>
      <c r="F27" s="39">
        <v>0.3</v>
      </c>
      <c r="G27" s="52">
        <f t="shared" si="1"/>
        <v>8.943042912873864</v>
      </c>
      <c r="H27" s="56">
        <f t="shared" si="0"/>
        <v>-700.228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7023.9</v>
      </c>
      <c r="E28" s="52">
        <v>335.026</v>
      </c>
      <c r="F28" s="52">
        <v>224.3</v>
      </c>
      <c r="G28" s="52">
        <f t="shared" si="1"/>
        <v>4.769800253420464</v>
      </c>
      <c r="H28" s="56">
        <f t="shared" si="0"/>
        <v>-6688.874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795.4</v>
      </c>
      <c r="E29" s="59">
        <f>E31+E33+E34</f>
        <v>142.381</v>
      </c>
      <c r="F29" s="59">
        <f>F31+F33+F34</f>
        <v>78.5</v>
      </c>
      <c r="G29" s="29">
        <f t="shared" si="1"/>
        <v>17.90055318078954</v>
      </c>
      <c r="H29" s="24">
        <f t="shared" si="0"/>
        <v>-653.019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134.241</v>
      </c>
      <c r="F31" s="35">
        <f>F32</f>
        <v>77.6</v>
      </c>
      <c r="G31" s="55">
        <f>E31*100/D31</f>
        <v>16.877168720140812</v>
      </c>
      <c r="H31" s="56">
        <f t="shared" si="0"/>
        <v>-661.159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134.241</v>
      </c>
      <c r="F32" s="39">
        <v>77.6</v>
      </c>
      <c r="G32" s="55">
        <f>E32*100/D32</f>
        <v>16.877168720140812</v>
      </c>
      <c r="H32" s="56">
        <f t="shared" si="0"/>
        <v>-661.159</v>
      </c>
    </row>
    <row r="33" spans="1:8" ht="12">
      <c r="A33" s="27" t="s">
        <v>38</v>
      </c>
      <c r="B33" s="27" t="s">
        <v>39</v>
      </c>
      <c r="C33" s="27"/>
      <c r="D33" s="27"/>
      <c r="E33" s="38">
        <v>2.14</v>
      </c>
      <c r="F33" s="38">
        <v>0.9</v>
      </c>
      <c r="G33" s="39" t="e">
        <f>E33*100/D33</f>
        <v>#DIV/0!</v>
      </c>
      <c r="H33" s="60">
        <f t="shared" si="0"/>
        <v>2.14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3229</v>
      </c>
      <c r="E48" s="153">
        <f>E51+E55+E58</f>
        <v>624.545</v>
      </c>
      <c r="F48" s="153">
        <f>F51+F58+F55</f>
        <v>58.4</v>
      </c>
      <c r="G48" s="17">
        <f>E48*100/D48</f>
        <v>19.34174667079591</v>
      </c>
      <c r="H48" s="88">
        <f t="shared" si="0"/>
        <v>-2604.455</v>
      </c>
    </row>
    <row r="49" spans="2:8" ht="0.75" customHeight="1">
      <c r="B49" s="74"/>
      <c r="C49" s="74"/>
      <c r="D49" s="74"/>
      <c r="E49" s="66">
        <f>E51+E58+E63+E53+E62</f>
        <v>1156.2129999999997</v>
      </c>
      <c r="F49" s="66">
        <f>F51+F58+F63+F53+F62</f>
        <v>89</v>
      </c>
      <c r="G49" s="23" t="e">
        <f>E49*100/D49</f>
        <v>#DIV/0!</v>
      </c>
      <c r="H49" s="24">
        <f t="shared" si="0"/>
        <v>1156.2129999999997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2810</v>
      </c>
      <c r="E51" s="35">
        <f>E53</f>
        <v>517.501</v>
      </c>
      <c r="F51" s="35">
        <f>F53</f>
        <v>24.9</v>
      </c>
      <c r="G51" s="63">
        <f>E51*100/D51</f>
        <v>18.41640569395018</v>
      </c>
      <c r="H51" s="60">
        <f t="shared" si="0"/>
        <v>-2292.499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2810</v>
      </c>
      <c r="E53" s="35">
        <v>517.501</v>
      </c>
      <c r="F53" s="35">
        <v>24.9</v>
      </c>
      <c r="G53" s="63">
        <f>E53*100/D53</f>
        <v>18.41640569395018</v>
      </c>
      <c r="H53" s="60">
        <f t="shared" si="0"/>
        <v>-2292.499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107.044</v>
      </c>
      <c r="F58" s="76">
        <f>F60+F62</f>
        <v>33.5</v>
      </c>
      <c r="G58" s="55">
        <f>E58*100/D58</f>
        <v>36.53378839590444</v>
      </c>
      <c r="H58" s="56">
        <f t="shared" si="0"/>
        <v>-185.95600000000002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92.877</v>
      </c>
      <c r="F60" s="62">
        <v>27.8</v>
      </c>
      <c r="G60" s="55">
        <f>E60*100/D60</f>
        <v>31.698634812286684</v>
      </c>
      <c r="H60" s="56">
        <f t="shared" si="0"/>
        <v>-200.123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14.167</v>
      </c>
      <c r="F62" s="76">
        <v>5.7</v>
      </c>
      <c r="G62" s="55" t="e">
        <f>E62*100/D62</f>
        <v>#DIV/0!</v>
      </c>
      <c r="H62" s="56">
        <f t="shared" si="0"/>
        <v>14.167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1292.8</v>
      </c>
      <c r="E64" s="59">
        <f>E66</f>
        <v>606.506</v>
      </c>
      <c r="F64" s="59">
        <f>F66</f>
        <v>71.2</v>
      </c>
      <c r="G64" s="29">
        <f>E64*100/D64</f>
        <v>46.914139851485146</v>
      </c>
      <c r="H64" s="24">
        <f t="shared" si="0"/>
        <v>-686.294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1292.8</v>
      </c>
      <c r="E66" s="76">
        <v>606.506</v>
      </c>
      <c r="F66" s="76">
        <v>71.2</v>
      </c>
      <c r="G66" s="23">
        <f>E66*100/D66</f>
        <v>46.914139851485146</v>
      </c>
      <c r="H66" s="24">
        <f t="shared" si="0"/>
        <v>-686.294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111.9</v>
      </c>
      <c r="F74" s="57"/>
      <c r="G74" s="17"/>
      <c r="H74" s="33">
        <f t="shared" si="2"/>
        <v>111.9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21.136</v>
      </c>
      <c r="F75" s="57">
        <v>535.5</v>
      </c>
      <c r="G75" s="17">
        <f>E75*100/D75</f>
        <v>3.3980707395498393</v>
      </c>
      <c r="H75" s="33">
        <f t="shared" si="2"/>
        <v>-600.864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163.998</v>
      </c>
      <c r="F76" s="86">
        <f>F78+F80+F88+F92+F94+F98+F90+F86+F89+F96+F85+F97</f>
        <v>57.7</v>
      </c>
      <c r="G76" s="29">
        <f>E76*100/D76</f>
        <v>22.847311228754524</v>
      </c>
      <c r="H76" s="24">
        <f t="shared" si="2"/>
        <v>-553.8020000000001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29.26</v>
      </c>
      <c r="F78" s="35">
        <v>14.3</v>
      </c>
      <c r="G78" s="55">
        <f>E78*100/D78</f>
        <v>36.52933832709114</v>
      </c>
      <c r="H78" s="33">
        <f t="shared" si="2"/>
        <v>-50.83999999999999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6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6.863</v>
      </c>
      <c r="F85" s="35"/>
      <c r="G85" s="55"/>
      <c r="H85" s="33">
        <f t="shared" si="2"/>
        <v>6.863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3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51.875</v>
      </c>
      <c r="F98" s="90">
        <f>F100</f>
        <v>37.4</v>
      </c>
      <c r="G98" s="63">
        <f>E98*100/D98</f>
        <v>9.121681026903463</v>
      </c>
      <c r="H98" s="60">
        <f t="shared" si="2"/>
        <v>-516.825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51.875</v>
      </c>
      <c r="F100" s="35">
        <v>37.4</v>
      </c>
      <c r="G100" s="37">
        <f>E100*100/D100</f>
        <v>9.121681026903463</v>
      </c>
      <c r="H100" s="56">
        <f t="shared" si="2"/>
        <v>-516.825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270.498</v>
      </c>
      <c r="F103" s="93">
        <f>F104+F105+F106+F107</f>
        <v>-1654.9</v>
      </c>
      <c r="G103" s="52" t="e">
        <f>E103*100/D103</f>
        <v>#DIV/0!</v>
      </c>
      <c r="H103" s="33">
        <f t="shared" si="2"/>
        <v>270.498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142.051</v>
      </c>
      <c r="F104" s="38">
        <v>107.6</v>
      </c>
      <c r="G104" s="17"/>
      <c r="H104" s="33">
        <f t="shared" si="2"/>
        <v>142.051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28.8</v>
      </c>
      <c r="F105" s="38"/>
      <c r="G105" s="17"/>
      <c r="H105" s="33">
        <f t="shared" si="2"/>
        <v>28.8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99.647</v>
      </c>
      <c r="F107" s="39">
        <v>-1762.5</v>
      </c>
      <c r="G107" s="39" t="e">
        <f>E107*100/D107</f>
        <v>#DIV/0!</v>
      </c>
      <c r="H107" s="24">
        <f t="shared" si="2"/>
        <v>99.647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383154.24799999996</v>
      </c>
      <c r="E108" s="96">
        <f>E109+E185+E188</f>
        <v>57429.45266</v>
      </c>
      <c r="F108" s="73">
        <f>F109+F188+F185</f>
        <v>56776.853</v>
      </c>
      <c r="G108" s="98">
        <f>E108*100/D108</f>
        <v>14.988598706597141</v>
      </c>
      <c r="H108" s="99">
        <f t="shared" si="2"/>
        <v>-325724.79533999995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383154.24799999996</v>
      </c>
      <c r="E109" s="101">
        <f>E110+E113+E138+E174</f>
        <v>58028.48866</v>
      </c>
      <c r="F109" s="97">
        <f>F110+F113+F138+F174</f>
        <v>56776.853</v>
      </c>
      <c r="G109" s="98">
        <f>E109*100/D109</f>
        <v>15.14494200779421</v>
      </c>
      <c r="H109" s="99">
        <f t="shared" si="2"/>
        <v>-325125.75934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17342</v>
      </c>
      <c r="F110" s="102">
        <f>F111+F112</f>
        <v>16788</v>
      </c>
      <c r="G110" s="73">
        <f>E110*100/D110</f>
        <v>14.665911185907465</v>
      </c>
      <c r="H110" s="20">
        <f t="shared" si="2"/>
        <v>-100905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17342</v>
      </c>
      <c r="F111" s="92">
        <v>16788</v>
      </c>
      <c r="G111" s="63">
        <f>E111*100/D111</f>
        <v>14.665911185907465</v>
      </c>
      <c r="H111" s="60">
        <f t="shared" si="2"/>
        <v>-100905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19714.399999999998</v>
      </c>
      <c r="E113" s="102">
        <f>E114+E115+E116+E117+E118+E119+E120+E121+E122</f>
        <v>916.088</v>
      </c>
      <c r="F113" s="96">
        <f>F116+F117+F118+F121+F122+F114+F115+F120+F119</f>
        <v>2384.9320000000002</v>
      </c>
      <c r="G113" s="107">
        <f>E113*100/D113</f>
        <v>4.64679625045652</v>
      </c>
      <c r="H113" s="108">
        <f t="shared" si="2"/>
        <v>-18798.311999999998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/>
      <c r="E116" s="113"/>
      <c r="F116" s="113"/>
      <c r="G116" s="17"/>
      <c r="H116" s="33">
        <f t="shared" si="2"/>
        <v>0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396.04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587.448</v>
      </c>
      <c r="F118" s="52">
        <v>619.592</v>
      </c>
      <c r="G118" s="52">
        <f>E118*100/D118</f>
        <v>21.41157603149147</v>
      </c>
      <c r="H118" s="56">
        <f t="shared" si="2"/>
        <v>-2156.152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328.64</v>
      </c>
      <c r="F122" s="116">
        <f>F124+F125+F126+F127+F128+F130+F129+F131+F132+F123+F134+F133</f>
        <v>1369.3000000000002</v>
      </c>
      <c r="G122" s="98">
        <f>E122*100/D122</f>
        <v>1.9365026987531526</v>
      </c>
      <c r="H122" s="99">
        <f t="shared" si="2"/>
        <v>-16642.16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314.64</v>
      </c>
      <c r="F125" s="91">
        <v>1335.4</v>
      </c>
      <c r="G125" s="52">
        <f>E125*100/D125</f>
        <v>3.8479130232728784</v>
      </c>
      <c r="H125" s="56">
        <f t="shared" si="2"/>
        <v>-7862.259999999999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14</v>
      </c>
      <c r="F126" s="52">
        <v>33.9</v>
      </c>
      <c r="G126" s="52">
        <f>E126*100/D126</f>
        <v>2.4634875945803274</v>
      </c>
      <c r="H126" s="56">
        <f t="shared" si="2"/>
        <v>-554.3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245192.84799999997</v>
      </c>
      <c r="E138" s="129">
        <f>E139+E140+E141+E142+E143+E144+E145+E146+E147+E148+E167+E168+E169+E170+E172</f>
        <v>39770.40066</v>
      </c>
      <c r="F138" s="98">
        <f>F141+F144+F146+F147+F148+F168+F169+F170+F172+F139+F145+F140+F143+F167</f>
        <v>37603.921</v>
      </c>
      <c r="G138" s="98">
        <f t="shared" si="3"/>
        <v>16.220049232431123</v>
      </c>
      <c r="H138" s="99">
        <f t="shared" si="2"/>
        <v>-205422.44733999996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3800</v>
      </c>
      <c r="F139" s="36">
        <v>5450</v>
      </c>
      <c r="G139" s="55">
        <f t="shared" si="3"/>
        <v>17.132320121909984</v>
      </c>
      <c r="H139" s="56">
        <f t="shared" si="2"/>
        <v>-18380.3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21.3</v>
      </c>
      <c r="F143" s="58">
        <v>23.3</v>
      </c>
      <c r="G143" s="52">
        <f t="shared" si="3"/>
        <v>17.66169154228856</v>
      </c>
      <c r="H143" s="89">
        <f>E143-D143</f>
        <v>-99.3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/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/>
      <c r="F145" s="58"/>
      <c r="G145" s="52">
        <f t="shared" si="3"/>
        <v>0</v>
      </c>
      <c r="H145" s="89">
        <f>E145-D145</f>
        <v>-421.4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330</v>
      </c>
      <c r="F146" s="58">
        <v>340</v>
      </c>
      <c r="G146" s="52">
        <f t="shared" si="3"/>
        <v>64.70588235294117</v>
      </c>
      <c r="H146" s="89">
        <f aca="true" t="shared" si="4" ref="H146:H190">E146-D146</f>
        <v>-180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775</v>
      </c>
      <c r="F147" s="91">
        <v>643.667</v>
      </c>
      <c r="G147" s="63">
        <f>E147*100/D147</f>
        <v>17.85590857774808</v>
      </c>
      <c r="H147" s="60">
        <f t="shared" si="4"/>
        <v>-3565.3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159364.5</v>
      </c>
      <c r="E148" s="128">
        <f>E149+E150+E151+E152+E153+E154+E155+E156+E157+E158+E159+E160+E161+E162+E163+E164+E165+E166</f>
        <v>25201.66666</v>
      </c>
      <c r="F148" s="128">
        <f>F149+F150+F151+F152+F153+F154+F155+F156+F157+F158+F159+F160+F161+F162+F163+F164+F165+F166</f>
        <v>22480.154</v>
      </c>
      <c r="G148" s="98">
        <f>E148*100/D148</f>
        <v>15.81385230713239</v>
      </c>
      <c r="H148" s="99">
        <f t="shared" si="4"/>
        <v>-134162.83334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2466.603</v>
      </c>
      <c r="F149" s="36">
        <v>2336.42</v>
      </c>
      <c r="G149" s="32">
        <f>E149*100/D149</f>
        <v>18.616012196318465</v>
      </c>
      <c r="H149" s="135">
        <f t="shared" si="4"/>
        <v>-10783.296999999999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/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558</v>
      </c>
      <c r="F152" s="55">
        <v>540.9</v>
      </c>
      <c r="G152" s="55">
        <f aca="true" t="shared" si="5" ref="G152:G170">E152*100/D152</f>
        <v>5.388024680629183</v>
      </c>
      <c r="H152" s="56">
        <f t="shared" si="4"/>
        <v>-9798.3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16200</v>
      </c>
      <c r="F153" s="48">
        <v>13806</v>
      </c>
      <c r="G153" s="52">
        <f t="shared" si="5"/>
        <v>16.64958884765318</v>
      </c>
      <c r="H153" s="56">
        <f t="shared" si="4"/>
        <v>-81099.7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47.6</v>
      </c>
      <c r="F154" s="48">
        <v>45</v>
      </c>
      <c r="G154" s="52">
        <f t="shared" si="5"/>
        <v>16.655003498950315</v>
      </c>
      <c r="H154" s="56">
        <f t="shared" si="4"/>
        <v>-238.20000000000002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733.2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2462.066</v>
      </c>
      <c r="F156" s="48">
        <v>3056.634</v>
      </c>
      <c r="G156" s="52">
        <f t="shared" si="5"/>
        <v>16.666662153746174</v>
      </c>
      <c r="H156" s="56">
        <f t="shared" si="4"/>
        <v>-12310.333999999999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/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32.3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46</v>
      </c>
      <c r="F160" s="48">
        <v>44</v>
      </c>
      <c r="G160" s="52">
        <f t="shared" si="5"/>
        <v>16.546762589928058</v>
      </c>
      <c r="H160" s="56">
        <f t="shared" si="4"/>
        <v>-232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2542</v>
      </c>
      <c r="F161" s="52">
        <v>2523.7</v>
      </c>
      <c r="G161" s="52">
        <f t="shared" si="5"/>
        <v>18.02785736574849</v>
      </c>
      <c r="H161" s="56">
        <f t="shared" si="4"/>
        <v>-11558.4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12.132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4.06666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/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922.9</v>
      </c>
      <c r="E165" s="39"/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222</v>
      </c>
      <c r="B167" s="132" t="s">
        <v>223</v>
      </c>
      <c r="C167" s="132">
        <v>3145.1</v>
      </c>
      <c r="D167" s="132">
        <v>3145.1</v>
      </c>
      <c r="E167" s="39"/>
      <c r="F167" s="39"/>
      <c r="G167" s="52">
        <f t="shared" si="5"/>
        <v>0</v>
      </c>
      <c r="H167" s="89">
        <f t="shared" si="4"/>
        <v>-3145.1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1245</v>
      </c>
      <c r="F168" s="52">
        <v>1250</v>
      </c>
      <c r="G168" s="52">
        <f t="shared" si="5"/>
        <v>15.889627710489707</v>
      </c>
      <c r="H168" s="56">
        <f t="shared" si="4"/>
        <v>-6590.3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614.334</v>
      </c>
      <c r="F169" s="52">
        <v>493.1</v>
      </c>
      <c r="G169" s="52">
        <f t="shared" si="5"/>
        <v>17.346227693697763</v>
      </c>
      <c r="H169" s="56">
        <f t="shared" si="4"/>
        <v>-2927.266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/>
      <c r="F170" s="28"/>
      <c r="G170" s="39">
        <f t="shared" si="5"/>
        <v>0</v>
      </c>
      <c r="H170" s="61">
        <f t="shared" si="4"/>
        <v>-1633.3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76.348</v>
      </c>
      <c r="E171" s="39"/>
      <c r="F171" s="39"/>
      <c r="G171" s="39"/>
      <c r="H171" s="61"/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5926</v>
      </c>
      <c r="F172" s="117">
        <f>F173</f>
        <v>6297</v>
      </c>
      <c r="G172" s="98">
        <f>E172*100/D172</f>
        <v>14.753404536061941</v>
      </c>
      <c r="H172" s="138">
        <f t="shared" si="4"/>
        <v>-34241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5926</v>
      </c>
      <c r="F173" s="1">
        <v>6297</v>
      </c>
      <c r="G173" s="19">
        <f>E173*100/D173</f>
        <v>14.753404536061941</v>
      </c>
      <c r="H173" s="20">
        <f t="shared" si="4"/>
        <v>-34241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/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-1105.45</v>
      </c>
      <c r="F188" s="17">
        <f>F189</f>
        <v>0</v>
      </c>
      <c r="G188" s="17"/>
      <c r="H188" s="33">
        <f t="shared" si="4"/>
        <v>-1105.45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-1105.45</v>
      </c>
      <c r="F189" s="52"/>
      <c r="G189" s="17"/>
      <c r="H189" s="33">
        <f t="shared" si="4"/>
        <v>-1105.45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449041.562</v>
      </c>
      <c r="E190" s="19">
        <f>E109+E8+E185+E188</f>
        <v>67259.40566000002</v>
      </c>
      <c r="F190" s="19">
        <f>F109+F8+F185</f>
        <v>63064.303</v>
      </c>
      <c r="G190" s="73">
        <f>E190*100/D190</f>
        <v>14.9784365973678</v>
      </c>
      <c r="H190" s="20">
        <f t="shared" si="4"/>
        <v>-381782.15634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315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25" t="s">
        <v>194</v>
      </c>
      <c r="H5" s="426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8">
        <f>D9+D17+D29+D36+D64+D68+D76+D103+D48+D75+D26+D74</f>
        <v>66056.62800000001</v>
      </c>
      <c r="E8" s="17">
        <f>E9+E17+E29+E36+E64+E68+E76+E103+E48+E75+E26+E74</f>
        <v>15036.261999999997</v>
      </c>
      <c r="F8" s="17">
        <f>F9+F17+F29+F36+F64+F68+F76+F103+F48+F75+F26+F74+F73</f>
        <v>11481.750000000002</v>
      </c>
      <c r="G8" s="155">
        <f>E8*100/D8</f>
        <v>22.76268476798421</v>
      </c>
      <c r="H8" s="20">
        <f aca="true" t="shared" si="0" ref="H8:H70">E8-D8</f>
        <v>-51020.366000000016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9596.466999999999</v>
      </c>
      <c r="F9" s="59">
        <f>F10</f>
        <v>9777.2</v>
      </c>
      <c r="G9" s="17">
        <f>E9*100/D9</f>
        <v>22.480479291604194</v>
      </c>
      <c r="H9" s="24">
        <f t="shared" si="0"/>
        <v>-33091.533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9596.466999999999</v>
      </c>
      <c r="F10" s="63">
        <f>F11+F12+F13+F14</f>
        <v>9777.2</v>
      </c>
      <c r="G10" s="23">
        <f>E10*100/D10</f>
        <v>22.480479291604194</v>
      </c>
      <c r="H10" s="30">
        <f t="shared" si="0"/>
        <v>-33091.533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9551.3</v>
      </c>
      <c r="F11" s="52">
        <v>9735.1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46.927</v>
      </c>
      <c r="F12" s="35">
        <v>42.1</v>
      </c>
      <c r="G12" s="32"/>
      <c r="H12" s="33">
        <f t="shared" si="0"/>
        <v>-644.073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-1.76</v>
      </c>
      <c r="F13" s="28"/>
      <c r="G13" s="29"/>
      <c r="H13" s="30">
        <f t="shared" si="0"/>
        <v>-113.76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4029.8713605823064</v>
      </c>
      <c r="F16" s="43">
        <f>F10*30/77.97</f>
        <v>3761.9084263178147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2425.4159999999997</v>
      </c>
      <c r="F17" s="165">
        <f>F18+F21+F23+F24+F25</f>
        <v>1562.75</v>
      </c>
      <c r="G17" s="32">
        <f>E17*100/D17</f>
        <v>29.232445462215257</v>
      </c>
      <c r="H17" s="33">
        <f t="shared" si="0"/>
        <v>-5871.584000000001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1061.6109999999999</v>
      </c>
      <c r="F18" s="51">
        <f>F19+F20</f>
        <v>404.85</v>
      </c>
      <c r="G18" s="52">
        <f>E18*100/D18</f>
        <v>47.329959875167184</v>
      </c>
      <c r="H18" s="33">
        <f t="shared" si="0"/>
        <v>-1181.3890000000001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239.364</v>
      </c>
      <c r="F19" s="50">
        <v>83.15</v>
      </c>
      <c r="G19" s="52">
        <f>E19*100/D19</f>
        <v>48.25887096774194</v>
      </c>
      <c r="H19" s="33">
        <f t="shared" si="0"/>
        <v>-256.63599999999997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822.247</v>
      </c>
      <c r="F20" s="50">
        <v>321.7</v>
      </c>
      <c r="G20" s="52">
        <f>E20*100/D20</f>
        <v>47.06622781911849</v>
      </c>
      <c r="H20" s="33">
        <f t="shared" si="0"/>
        <v>-924.753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1072.972</v>
      </c>
      <c r="F23" s="37">
        <v>1005.4</v>
      </c>
      <c r="G23" s="55">
        <f aca="true" t="shared" si="1" ref="G23:G29">E23*100/D23</f>
        <v>20.810162916989913</v>
      </c>
      <c r="H23" s="56">
        <f t="shared" si="0"/>
        <v>-4083.0280000000002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268</v>
      </c>
      <c r="F24" s="38">
        <v>152.5</v>
      </c>
      <c r="G24" s="55">
        <f t="shared" si="1"/>
        <v>31.60377358490566</v>
      </c>
      <c r="H24" s="56">
        <f t="shared" si="0"/>
        <v>-580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22.833</v>
      </c>
      <c r="F25" s="38"/>
      <c r="G25" s="55"/>
      <c r="H25" s="56">
        <f t="shared" si="0"/>
        <v>-27.167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568.416</v>
      </c>
      <c r="F26" s="57">
        <f>F27+F28</f>
        <v>278.1</v>
      </c>
      <c r="G26" s="17">
        <f t="shared" si="1"/>
        <v>7.24223392929312</v>
      </c>
      <c r="H26" s="33">
        <f t="shared" si="0"/>
        <v>-7280.2119999999995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75.116</v>
      </c>
      <c r="F27" s="39">
        <v>4.1</v>
      </c>
      <c r="G27" s="52">
        <f t="shared" si="1"/>
        <v>9.642618741976895</v>
      </c>
      <c r="H27" s="56">
        <f t="shared" si="0"/>
        <v>-703.884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493.3</v>
      </c>
      <c r="F28" s="52">
        <v>274</v>
      </c>
      <c r="G28" s="52">
        <f t="shared" si="1"/>
        <v>6.977736310878027</v>
      </c>
      <c r="H28" s="56">
        <f t="shared" si="0"/>
        <v>-6576.3279999999995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217.286</v>
      </c>
      <c r="F29" s="59">
        <f>F31+F33+F34</f>
        <v>143.1</v>
      </c>
      <c r="G29" s="29">
        <f t="shared" si="1"/>
        <v>27.113301721986524</v>
      </c>
      <c r="H29" s="24">
        <f t="shared" si="0"/>
        <v>-584.114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203.626</v>
      </c>
      <c r="F31" s="35">
        <f>F32</f>
        <v>139.7</v>
      </c>
      <c r="G31" s="55">
        <f>E31*100/D31</f>
        <v>25.600452602464173</v>
      </c>
      <c r="H31" s="56">
        <f t="shared" si="0"/>
        <v>-591.774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203.626</v>
      </c>
      <c r="F32" s="39">
        <v>139.7</v>
      </c>
      <c r="G32" s="55">
        <f>E32*100/D32</f>
        <v>25.600452602464173</v>
      </c>
      <c r="H32" s="56">
        <f t="shared" si="0"/>
        <v>-591.774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7.66</v>
      </c>
      <c r="F33" s="38">
        <v>3.4</v>
      </c>
      <c r="G33" s="39">
        <f>E33*100/D33</f>
        <v>127.66666666666667</v>
      </c>
      <c r="H33" s="60">
        <f t="shared" si="0"/>
        <v>1.6600000000000001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3239</v>
      </c>
      <c r="E48" s="153">
        <f>E51+E55+E58</f>
        <v>844.784</v>
      </c>
      <c r="F48" s="153">
        <f>F51+F58+F55</f>
        <v>340.5</v>
      </c>
      <c r="G48" s="17">
        <f>E48*100/D48</f>
        <v>26.081630132757024</v>
      </c>
      <c r="H48" s="88">
        <f t="shared" si="0"/>
        <v>-2394.216</v>
      </c>
    </row>
    <row r="49" spans="2:8" ht="0.75" customHeight="1">
      <c r="B49" s="74"/>
      <c r="C49" s="74"/>
      <c r="D49" s="74"/>
      <c r="E49" s="66">
        <f>E51+E58+E63+E53+E62</f>
        <v>1568.0059999999999</v>
      </c>
      <c r="F49" s="66">
        <f>F51+F58+F63+F53+F62</f>
        <v>627.8</v>
      </c>
      <c r="G49" s="23" t="e">
        <f>E49*100/D49</f>
        <v>#DIV/0!</v>
      </c>
      <c r="H49" s="24">
        <f t="shared" si="0"/>
        <v>1568.0059999999999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2820</v>
      </c>
      <c r="E51" s="35">
        <f>E53</f>
        <v>704.586</v>
      </c>
      <c r="F51" s="35">
        <f>F53</f>
        <v>278.8</v>
      </c>
      <c r="G51" s="63">
        <f>E51*100/D51</f>
        <v>24.98531914893617</v>
      </c>
      <c r="H51" s="60">
        <f t="shared" si="0"/>
        <v>-2115.4139999999998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2820</v>
      </c>
      <c r="E53" s="35">
        <v>704.586</v>
      </c>
      <c r="F53" s="35">
        <v>278.8</v>
      </c>
      <c r="G53" s="63">
        <f>E53*100/D53</f>
        <v>24.98531914893617</v>
      </c>
      <c r="H53" s="60">
        <f t="shared" si="0"/>
        <v>-2115.4139999999998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140.198</v>
      </c>
      <c r="F58" s="76">
        <f>F60+F62</f>
        <v>61.7</v>
      </c>
      <c r="G58" s="55">
        <f>E58*100/D58</f>
        <v>47.849146757679186</v>
      </c>
      <c r="H58" s="56">
        <f t="shared" si="0"/>
        <v>-152.802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121.562</v>
      </c>
      <c r="F60" s="62">
        <v>53.2</v>
      </c>
      <c r="G60" s="55">
        <f>E60*100/D60</f>
        <v>41.48873720136518</v>
      </c>
      <c r="H60" s="56">
        <f t="shared" si="0"/>
        <v>-171.438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18.636</v>
      </c>
      <c r="F62" s="76">
        <v>8.5</v>
      </c>
      <c r="G62" s="55" t="e">
        <f>E62*100/D62</f>
        <v>#DIV/0!</v>
      </c>
      <c r="H62" s="56">
        <f t="shared" si="0"/>
        <v>18.636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1842.8</v>
      </c>
      <c r="E64" s="59">
        <f>E66</f>
        <v>606.84</v>
      </c>
      <c r="F64" s="59">
        <f>F66</f>
        <v>112.6</v>
      </c>
      <c r="G64" s="29">
        <f>E64*100/D64</f>
        <v>32.930323420881265</v>
      </c>
      <c r="H64" s="24">
        <f t="shared" si="0"/>
        <v>-1235.96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1842.8</v>
      </c>
      <c r="E66" s="76">
        <v>606.84</v>
      </c>
      <c r="F66" s="76">
        <v>112.6</v>
      </c>
      <c r="G66" s="23">
        <f>E66*100/D66</f>
        <v>32.930323420881265</v>
      </c>
      <c r="H66" s="24">
        <f t="shared" si="0"/>
        <v>-1235.96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255.716</v>
      </c>
      <c r="F74" s="57"/>
      <c r="G74" s="17"/>
      <c r="H74" s="33">
        <f t="shared" si="2"/>
        <v>255.716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24.193</v>
      </c>
      <c r="F75" s="57">
        <v>536</v>
      </c>
      <c r="G75" s="17">
        <f>E75*100/D75</f>
        <v>3.889549839228296</v>
      </c>
      <c r="H75" s="33">
        <f t="shared" si="2"/>
        <v>-597.807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227.331</v>
      </c>
      <c r="F76" s="86">
        <f>F78+F80+F88+F92+F94+F98+F90+F86+F89+F96+F85+F97</f>
        <v>107.8</v>
      </c>
      <c r="G76" s="29">
        <f>E76*100/D76</f>
        <v>31.670521036500414</v>
      </c>
      <c r="H76" s="24">
        <f t="shared" si="2"/>
        <v>-490.46900000000005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37.16</v>
      </c>
      <c r="F78" s="35">
        <v>25.7</v>
      </c>
      <c r="G78" s="55">
        <f>E78*100/D78</f>
        <v>46.3920099875156</v>
      </c>
      <c r="H78" s="33">
        <f t="shared" si="2"/>
        <v>-42.94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12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16.696</v>
      </c>
      <c r="F85" s="35"/>
      <c r="G85" s="55"/>
      <c r="H85" s="33">
        <f t="shared" si="2"/>
        <v>16.696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>
        <v>1</v>
      </c>
      <c r="F89" s="52"/>
      <c r="G89" s="55"/>
      <c r="H89" s="33">
        <f t="shared" si="2"/>
        <v>1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4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95.475</v>
      </c>
      <c r="F98" s="90">
        <f>F100</f>
        <v>70.1</v>
      </c>
      <c r="G98" s="63">
        <f>E98*100/D98</f>
        <v>16.788289080358712</v>
      </c>
      <c r="H98" s="60">
        <f t="shared" si="2"/>
        <v>-473.225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95.475</v>
      </c>
      <c r="F100" s="35">
        <v>70.1</v>
      </c>
      <c r="G100" s="37">
        <f>E100*100/D100</f>
        <v>16.788289080358712</v>
      </c>
      <c r="H100" s="56">
        <f t="shared" si="2"/>
        <v>-473.225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269.813</v>
      </c>
      <c r="F103" s="93">
        <f>F104+F105+F106+F107</f>
        <v>-1376.3000000000002</v>
      </c>
      <c r="G103" s="52" t="e">
        <f>E103*100/D103</f>
        <v>#DIV/0!</v>
      </c>
      <c r="H103" s="33">
        <f t="shared" si="2"/>
        <v>269.813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161.913</v>
      </c>
      <c r="F104" s="38">
        <v>131.1</v>
      </c>
      <c r="G104" s="17"/>
      <c r="H104" s="33">
        <f t="shared" si="2"/>
        <v>161.913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0</v>
      </c>
      <c r="F105" s="38"/>
      <c r="G105" s="17"/>
      <c r="H105" s="33">
        <f t="shared" si="2"/>
        <v>0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107.9</v>
      </c>
      <c r="F107" s="39">
        <v>-1507.4</v>
      </c>
      <c r="G107" s="39" t="e">
        <f>E107*100/D107</f>
        <v>#DIV/0!</v>
      </c>
      <c r="H107" s="24">
        <f t="shared" si="2"/>
        <v>107.9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435586.19999999995</v>
      </c>
      <c r="E108" s="96">
        <f>E109+E185+E188</f>
        <v>86392.55226000001</v>
      </c>
      <c r="F108" s="73">
        <f>F109+F188+F185</f>
        <v>85813.21449999999</v>
      </c>
      <c r="G108" s="98">
        <f>E108*100/D108</f>
        <v>19.833629316080266</v>
      </c>
      <c r="H108" s="99">
        <f t="shared" si="2"/>
        <v>-349193.6477399999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435586.19999999995</v>
      </c>
      <c r="E109" s="101">
        <f>E110+E113+E138+E174</f>
        <v>86991.36826</v>
      </c>
      <c r="F109" s="97">
        <f>F110+F113+F138+F174</f>
        <v>85812.69399999999</v>
      </c>
      <c r="G109" s="98">
        <f>E109*100/D109</f>
        <v>19.97110290913716</v>
      </c>
      <c r="H109" s="99">
        <f t="shared" si="2"/>
        <v>-348594.83173999994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26014</v>
      </c>
      <c r="F110" s="102">
        <f>F111+F112</f>
        <v>23788</v>
      </c>
      <c r="G110" s="73">
        <f>E110*100/D110</f>
        <v>21.999712466278215</v>
      </c>
      <c r="H110" s="20">
        <f t="shared" si="2"/>
        <v>-92233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26014</v>
      </c>
      <c r="F111" s="92">
        <v>23788</v>
      </c>
      <c r="G111" s="63">
        <f>E111*100/D111</f>
        <v>21.999712466278215</v>
      </c>
      <c r="H111" s="60">
        <f t="shared" si="2"/>
        <v>-92233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70952.4</v>
      </c>
      <c r="E113" s="102">
        <f>E114+E115+E116+E117+E118+E119+E120+E121+E122</f>
        <v>1506.459</v>
      </c>
      <c r="F113" s="96">
        <f>F116+F117+F118+F121+F122+F114+F115+F120+F119</f>
        <v>4258.244000000001</v>
      </c>
      <c r="G113" s="107">
        <f>E113*100/D113</f>
        <v>2.123196678336462</v>
      </c>
      <c r="H113" s="108">
        <f t="shared" si="2"/>
        <v>-69445.94099999999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>
        <v>51238</v>
      </c>
      <c r="E116" s="113"/>
      <c r="F116" s="113"/>
      <c r="G116" s="17"/>
      <c r="H116" s="33">
        <f t="shared" si="2"/>
        <v>-51238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594.06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816.696</v>
      </c>
      <c r="F118" s="52">
        <v>861.384</v>
      </c>
      <c r="G118" s="52">
        <f>E118*100/D118</f>
        <v>29.767313019390585</v>
      </c>
      <c r="H118" s="56">
        <f t="shared" si="2"/>
        <v>-1926.904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689.763</v>
      </c>
      <c r="F122" s="116">
        <f>F124+F125+F126+F127+F128+F130+F129+F131+F132+F123+F134+F133</f>
        <v>2802.8</v>
      </c>
      <c r="G122" s="98">
        <f>E122*100/D122</f>
        <v>4.064410634737314</v>
      </c>
      <c r="H122" s="99">
        <f t="shared" si="2"/>
        <v>-16281.036999999998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662.663</v>
      </c>
      <c r="F125" s="91">
        <v>2735.4</v>
      </c>
      <c r="G125" s="52">
        <f>E125*100/D125</f>
        <v>8.10408590052465</v>
      </c>
      <c r="H125" s="56">
        <f t="shared" si="2"/>
        <v>-7514.236999999999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27.1</v>
      </c>
      <c r="F126" s="52">
        <v>67.4</v>
      </c>
      <c r="G126" s="52">
        <f>E126*100/D126</f>
        <v>4.7686081295090625</v>
      </c>
      <c r="H126" s="56">
        <f t="shared" si="2"/>
        <v>-541.1999999999999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246386.79999999996</v>
      </c>
      <c r="E138" s="169">
        <f>E141+E144+E146+E147+E148+E168+E169+E170+E172+E139+E145+E140+E143+E167+E142+E171</f>
        <v>59470.90926</v>
      </c>
      <c r="F138" s="98">
        <f>F141+F144+F146+F147+F148+F168+F169+F170+F172+F139+F145+F140+F143+F167</f>
        <v>57766.45</v>
      </c>
      <c r="G138" s="98">
        <f t="shared" si="3"/>
        <v>24.137214030946467</v>
      </c>
      <c r="H138" s="99">
        <f t="shared" si="2"/>
        <v>-186915.89073999994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6076</v>
      </c>
      <c r="F139" s="36">
        <v>5450</v>
      </c>
      <c r="G139" s="55">
        <f t="shared" si="3"/>
        <v>27.393678173875017</v>
      </c>
      <c r="H139" s="56">
        <f t="shared" si="2"/>
        <v>-16104.3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34.8</v>
      </c>
      <c r="F143" s="58">
        <v>31.283</v>
      </c>
      <c r="G143" s="52">
        <f t="shared" si="3"/>
        <v>28.855721393034823</v>
      </c>
      <c r="H143" s="89">
        <f>E143-D143</f>
        <v>-85.8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>
        <v>1171.6</v>
      </c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>
        <v>30.1015</v>
      </c>
      <c r="F145" s="58"/>
      <c r="G145" s="52">
        <f t="shared" si="3"/>
        <v>7.143213099193166</v>
      </c>
      <c r="H145" s="89">
        <f>E145-D145</f>
        <v>-391.2985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510</v>
      </c>
      <c r="F146" s="58">
        <v>510</v>
      </c>
      <c r="G146" s="52">
        <f t="shared" si="3"/>
        <v>100</v>
      </c>
      <c r="H146" s="89">
        <f aca="true" t="shared" si="4" ref="H146:H190">E146-D146</f>
        <v>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1175</v>
      </c>
      <c r="F147" s="91">
        <v>843.667</v>
      </c>
      <c r="G147" s="63">
        <f>E147*100/D147</f>
        <v>27.07186139206967</v>
      </c>
      <c r="H147" s="60">
        <f t="shared" si="4"/>
        <v>-3165.3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158853.9</v>
      </c>
      <c r="E148" s="128">
        <f>E149+E150+E151+E152+E153+E154+E155+E156+E157+E158+E159+E160+E161+E162+E163+E164+E165+E166</f>
        <v>37985.49776</v>
      </c>
      <c r="F148" s="128">
        <f>F149+F150+F151+F152+F153+F154+F155+F156+F157+F158+F159+F160+F161+F162+F163+F164+F165+F166</f>
        <v>35555.5</v>
      </c>
      <c r="G148" s="98">
        <f>E148*100/D148</f>
        <v>23.91222233763225</v>
      </c>
      <c r="H148" s="99">
        <f t="shared" si="4"/>
        <v>-120868.40224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3683.383</v>
      </c>
      <c r="F149" s="36">
        <v>3561.64</v>
      </c>
      <c r="G149" s="32">
        <f>E149*100/D149</f>
        <v>27.79932678737198</v>
      </c>
      <c r="H149" s="135">
        <f t="shared" si="4"/>
        <v>-9566.517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>
        <v>272.01</v>
      </c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837</v>
      </c>
      <c r="F152" s="55">
        <v>1887.6</v>
      </c>
      <c r="G152" s="55">
        <f aca="true" t="shared" si="5" ref="G152:G171">E152*100/D152</f>
        <v>8.082037020943774</v>
      </c>
      <c r="H152" s="56">
        <f t="shared" si="4"/>
        <v>-9519.3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24325</v>
      </c>
      <c r="F153" s="48">
        <v>20730</v>
      </c>
      <c r="G153" s="52">
        <f t="shared" si="5"/>
        <v>25.00007708142985</v>
      </c>
      <c r="H153" s="56">
        <f t="shared" si="4"/>
        <v>-72974.7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71.45</v>
      </c>
      <c r="F154" s="48">
        <v>67.5</v>
      </c>
      <c r="G154" s="52">
        <f t="shared" si="5"/>
        <v>25</v>
      </c>
      <c r="H154" s="56">
        <f t="shared" si="4"/>
        <v>-214.35000000000002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1100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3693.1</v>
      </c>
      <c r="F156" s="48">
        <v>4584.95</v>
      </c>
      <c r="G156" s="52">
        <f t="shared" si="5"/>
        <v>25</v>
      </c>
      <c r="H156" s="56">
        <f t="shared" si="4"/>
        <v>-11079.3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>
        <v>679.4</v>
      </c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41.2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69</v>
      </c>
      <c r="F160" s="48">
        <v>66</v>
      </c>
      <c r="G160" s="52">
        <f t="shared" si="5"/>
        <v>24.820143884892087</v>
      </c>
      <c r="H160" s="56">
        <f t="shared" si="4"/>
        <v>-209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3940.74</v>
      </c>
      <c r="F161" s="52">
        <v>3570</v>
      </c>
      <c r="G161" s="52">
        <f t="shared" si="5"/>
        <v>27.947717795239853</v>
      </c>
      <c r="H161" s="56">
        <f t="shared" si="4"/>
        <v>-10159.66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18.2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6.1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>
        <v>51.5</v>
      </c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412.3</v>
      </c>
      <c r="E165" s="39">
        <v>60.02576</v>
      </c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317</v>
      </c>
      <c r="B167" s="132" t="s">
        <v>223</v>
      </c>
      <c r="C167" s="132">
        <v>3145.1</v>
      </c>
      <c r="D167" s="132">
        <v>4415.4</v>
      </c>
      <c r="E167" s="39"/>
      <c r="F167" s="39">
        <v>3038.6</v>
      </c>
      <c r="G167" s="52">
        <f t="shared" si="5"/>
        <v>0</v>
      </c>
      <c r="H167" s="89">
        <f t="shared" si="4"/>
        <v>-4415.4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1865</v>
      </c>
      <c r="F168" s="52">
        <v>1875</v>
      </c>
      <c r="G168" s="52">
        <f t="shared" si="5"/>
        <v>23.80253468278177</v>
      </c>
      <c r="H168" s="56">
        <f t="shared" si="4"/>
        <v>-5970.3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964.012</v>
      </c>
      <c r="F169" s="52">
        <v>763.1</v>
      </c>
      <c r="G169" s="52">
        <f t="shared" si="5"/>
        <v>27.219674723288907</v>
      </c>
      <c r="H169" s="56">
        <f t="shared" si="4"/>
        <v>-2577.5879999999997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>
        <v>100</v>
      </c>
      <c r="F170" s="28">
        <v>350</v>
      </c>
      <c r="G170" s="39">
        <f t="shared" si="5"/>
        <v>6.122573930080206</v>
      </c>
      <c r="H170" s="61">
        <f t="shared" si="4"/>
        <v>-1533.3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510.6</v>
      </c>
      <c r="E171" s="39">
        <v>5.398</v>
      </c>
      <c r="F171" s="39"/>
      <c r="G171" s="39">
        <f t="shared" si="5"/>
        <v>1.0571876224050136</v>
      </c>
      <c r="H171" s="61">
        <f t="shared" si="4"/>
        <v>-505.202</v>
      </c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8868</v>
      </c>
      <c r="F172" s="117">
        <f>F173</f>
        <v>7551</v>
      </c>
      <c r="G172" s="98">
        <f>E172*100/D172</f>
        <v>22.07782508028979</v>
      </c>
      <c r="H172" s="138">
        <f t="shared" si="4"/>
        <v>-31299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8868</v>
      </c>
      <c r="F173" s="1">
        <v>7551</v>
      </c>
      <c r="G173" s="19">
        <f>E173*100/D173</f>
        <v>22.07782508028979</v>
      </c>
      <c r="H173" s="20">
        <f t="shared" si="4"/>
        <v>-31299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>
        <v>0.9</v>
      </c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-1105.23</v>
      </c>
      <c r="F188" s="17">
        <f>F189</f>
        <v>-0.3795</v>
      </c>
      <c r="G188" s="17"/>
      <c r="H188" s="33">
        <f t="shared" si="4"/>
        <v>-1105.23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-1105.23</v>
      </c>
      <c r="F189" s="52">
        <v>-0.3795</v>
      </c>
      <c r="G189" s="17"/>
      <c r="H189" s="33">
        <f t="shared" si="4"/>
        <v>-1105.23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502149.24199999997</v>
      </c>
      <c r="E190" s="19">
        <f>E109+E8+E185+E188</f>
        <v>101428.81426000001</v>
      </c>
      <c r="F190" s="170">
        <f>F109+F8+F185</f>
        <v>97295.34399999998</v>
      </c>
      <c r="G190" s="73">
        <f>E190*100/D190</f>
        <v>20.198938040017996</v>
      </c>
      <c r="H190" s="20">
        <f t="shared" si="4"/>
        <v>-400720.42773999996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318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25" t="s">
        <v>194</v>
      </c>
      <c r="H5" s="426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66056.62800000001</v>
      </c>
      <c r="E8" s="17">
        <f>E9+E17+E29+E36+E67+E71+E79+E109+E51+E78+E26+E77</f>
        <v>23195.365999999998</v>
      </c>
      <c r="F8" s="17">
        <f>F9+F17+F29+F36+F67+F71+F79+F109+F51+F78+F26+F77+F76</f>
        <v>18054.090000000004</v>
      </c>
      <c r="G8" s="155">
        <f>E8*100/D8</f>
        <v>35.11436581352592</v>
      </c>
      <c r="H8" s="20">
        <f aca="true" t="shared" si="0" ref="H8:H73">E8-D8</f>
        <v>-42861.26200000002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14123.483</v>
      </c>
      <c r="F9" s="59">
        <f>F10</f>
        <v>13494.800000000001</v>
      </c>
      <c r="G9" s="17">
        <f>E9*100/D9</f>
        <v>33.08537059595203</v>
      </c>
      <c r="H9" s="24">
        <f t="shared" si="0"/>
        <v>-28564.517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14123.483</v>
      </c>
      <c r="F10" s="63">
        <f>F11+F12+F13+F14</f>
        <v>13494.800000000001</v>
      </c>
      <c r="G10" s="23">
        <f>E10*100/D10</f>
        <v>33.08537059595203</v>
      </c>
      <c r="H10" s="30">
        <f t="shared" si="0"/>
        <v>-28564.517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13959.681</v>
      </c>
      <c r="F11" s="52">
        <v>13429.7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54.519</v>
      </c>
      <c r="F12" s="35">
        <v>54.2</v>
      </c>
      <c r="G12" s="32"/>
      <c r="H12" s="33">
        <f t="shared" si="0"/>
        <v>-636.481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109.283</v>
      </c>
      <c r="F13" s="28">
        <v>10.9</v>
      </c>
      <c r="G13" s="29"/>
      <c r="H13" s="30">
        <f t="shared" si="0"/>
        <v>-2.7169999999999987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5930.913913773797</v>
      </c>
      <c r="F16" s="43">
        <f>F10*30/77.97</f>
        <v>5192.304732589459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3317.0339999999997</v>
      </c>
      <c r="F17" s="165">
        <f>F18+F21+F23+F24+F25</f>
        <v>3054.55</v>
      </c>
      <c r="G17" s="32">
        <f>E17*100/D17</f>
        <v>39.97871519826443</v>
      </c>
      <c r="H17" s="33">
        <f t="shared" si="0"/>
        <v>-4979.966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932.6669999999999</v>
      </c>
      <c r="F18" s="51">
        <f>F19+F20</f>
        <v>508.75</v>
      </c>
      <c r="G18" s="52">
        <f>E18*100/D18</f>
        <v>41.58123049487293</v>
      </c>
      <c r="H18" s="33">
        <f t="shared" si="0"/>
        <v>-1310.333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286.686</v>
      </c>
      <c r="F19" s="50">
        <v>137.75</v>
      </c>
      <c r="G19" s="52">
        <f>E19*100/D19</f>
        <v>57.799596774193546</v>
      </c>
      <c r="H19" s="33">
        <f t="shared" si="0"/>
        <v>-209.31400000000002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645.981</v>
      </c>
      <c r="F20" s="50">
        <v>371</v>
      </c>
      <c r="G20" s="52">
        <f>E20*100/D20</f>
        <v>36.97658843732112</v>
      </c>
      <c r="H20" s="33">
        <f t="shared" si="0"/>
        <v>-1101.019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1889.712</v>
      </c>
      <c r="F23" s="37">
        <v>1957</v>
      </c>
      <c r="G23" s="55">
        <f aca="true" t="shared" si="1" ref="G23:G29">E23*100/D23</f>
        <v>36.65073700543057</v>
      </c>
      <c r="H23" s="56">
        <f t="shared" si="0"/>
        <v>-3266.288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432.917</v>
      </c>
      <c r="F24" s="38">
        <v>588.8</v>
      </c>
      <c r="G24" s="55">
        <f t="shared" si="1"/>
        <v>51.05153301886792</v>
      </c>
      <c r="H24" s="56">
        <f t="shared" si="0"/>
        <v>-415.083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61.738</v>
      </c>
      <c r="F25" s="38"/>
      <c r="G25" s="55"/>
      <c r="H25" s="56">
        <f t="shared" si="0"/>
        <v>11.738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896.251</v>
      </c>
      <c r="F26" s="57">
        <f>F27+F28</f>
        <v>368.5</v>
      </c>
      <c r="G26" s="17">
        <f t="shared" si="1"/>
        <v>11.419206006451063</v>
      </c>
      <c r="H26" s="33">
        <f t="shared" si="0"/>
        <v>-6952.3769999999995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79.953</v>
      </c>
      <c r="F27" s="39">
        <v>6.3</v>
      </c>
      <c r="G27" s="52">
        <f t="shared" si="1"/>
        <v>10.263543003851092</v>
      </c>
      <c r="H27" s="56">
        <f t="shared" si="0"/>
        <v>-699.047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816.298</v>
      </c>
      <c r="F28" s="52">
        <v>362.2</v>
      </c>
      <c r="G28" s="52">
        <f t="shared" si="1"/>
        <v>11.546548135205983</v>
      </c>
      <c r="H28" s="56">
        <f t="shared" si="0"/>
        <v>-6253.33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349.268</v>
      </c>
      <c r="F29" s="59">
        <f>F31+F33+F34</f>
        <v>213.89999999999998</v>
      </c>
      <c r="G29" s="29">
        <f t="shared" si="1"/>
        <v>43.58223109558273</v>
      </c>
      <c r="H29" s="24">
        <f t="shared" si="0"/>
        <v>-452.132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291.578</v>
      </c>
      <c r="F31" s="35">
        <f>F32</f>
        <v>204.7</v>
      </c>
      <c r="G31" s="55">
        <f>E31*100/D31</f>
        <v>36.65803369373899</v>
      </c>
      <c r="H31" s="56">
        <f t="shared" si="0"/>
        <v>-503.822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291.578</v>
      </c>
      <c r="F32" s="39">
        <v>204.7</v>
      </c>
      <c r="G32" s="55">
        <f>E32*100/D32</f>
        <v>36.65803369373899</v>
      </c>
      <c r="H32" s="56">
        <f t="shared" si="0"/>
        <v>-503.822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48.69</v>
      </c>
      <c r="F33" s="38">
        <v>9.2</v>
      </c>
      <c r="G33" s="39">
        <f>E33*100/D33</f>
        <v>811.5</v>
      </c>
      <c r="H33" s="60">
        <f t="shared" si="0"/>
        <v>42.69</v>
      </c>
    </row>
    <row r="34" spans="1:8" ht="12">
      <c r="A34" s="27" t="s">
        <v>313</v>
      </c>
      <c r="B34" s="27" t="s">
        <v>314</v>
      </c>
      <c r="C34" s="27"/>
      <c r="D34" s="27"/>
      <c r="E34" s="28">
        <v>9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25" t="s">
        <v>194</v>
      </c>
      <c r="H44" s="426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316</v>
      </c>
      <c r="F45" s="11" t="s">
        <v>316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3239</v>
      </c>
      <c r="E51" s="153">
        <f>E54+E58+E61</f>
        <v>1040.27</v>
      </c>
      <c r="F51" s="153">
        <f>F54+F61+F58</f>
        <v>452.03999999999996</v>
      </c>
      <c r="G51" s="17">
        <f>E51*100/D51</f>
        <v>32.11701142327879</v>
      </c>
      <c r="H51" s="88">
        <f t="shared" si="0"/>
        <v>-2198.73</v>
      </c>
    </row>
    <row r="52" spans="2:8" ht="0.75" customHeight="1">
      <c r="B52" s="74"/>
      <c r="C52" s="74"/>
      <c r="D52" s="74"/>
      <c r="E52" s="66">
        <f>E54+E61+E66+E56+E65</f>
        <v>1937.08</v>
      </c>
      <c r="F52" s="66">
        <f>F54+F61+F66+F56+F65</f>
        <v>814.89</v>
      </c>
      <c r="G52" s="23" t="e">
        <f>E52*100/D52</f>
        <v>#DIV/0!</v>
      </c>
      <c r="H52" s="24">
        <f t="shared" si="0"/>
        <v>1937.08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2820</v>
      </c>
      <c r="E54" s="35">
        <f>E56</f>
        <v>873.704</v>
      </c>
      <c r="F54" s="35">
        <f>F56</f>
        <v>351.45</v>
      </c>
      <c r="G54" s="63">
        <f>E54*100/D54</f>
        <v>30.98241134751773</v>
      </c>
      <c r="H54" s="60">
        <f t="shared" si="0"/>
        <v>-1946.296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2820</v>
      </c>
      <c r="E56" s="35">
        <v>873.704</v>
      </c>
      <c r="F56" s="35">
        <v>351.45</v>
      </c>
      <c r="G56" s="63">
        <f>E56*100/D56</f>
        <v>30.98241134751773</v>
      </c>
      <c r="H56" s="60">
        <f t="shared" si="0"/>
        <v>-1946.296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166.566</v>
      </c>
      <c r="F61" s="76">
        <f>F63+F65</f>
        <v>100.59</v>
      </c>
      <c r="G61" s="55">
        <f>E61*100/D61</f>
        <v>56.84846416382252</v>
      </c>
      <c r="H61" s="56">
        <f t="shared" si="0"/>
        <v>-126.434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143.46</v>
      </c>
      <c r="F63" s="62">
        <v>89.19</v>
      </c>
      <c r="G63" s="55">
        <f>E63*100/D63</f>
        <v>48.96245733788396</v>
      </c>
      <c r="H63" s="56">
        <f t="shared" si="0"/>
        <v>-149.54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23.106</v>
      </c>
      <c r="F65" s="76">
        <v>11.4</v>
      </c>
      <c r="G65" s="55" t="e">
        <f>E65*100/D65</f>
        <v>#DIV/0!</v>
      </c>
      <c r="H65" s="56">
        <f t="shared" si="0"/>
        <v>23.106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1510.466</v>
      </c>
      <c r="F67" s="59">
        <f>F69</f>
        <v>439.7</v>
      </c>
      <c r="G67" s="29">
        <f>E67*100/D67</f>
        <v>81.96581289342303</v>
      </c>
      <c r="H67" s="24">
        <f t="shared" si="0"/>
        <v>-332.33400000000006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1510.466</v>
      </c>
      <c r="F69" s="76">
        <v>439.7</v>
      </c>
      <c r="G69" s="23">
        <f>E69*100/D69</f>
        <v>81.96581289342303</v>
      </c>
      <c r="H69" s="24">
        <f t="shared" si="0"/>
        <v>-332.33400000000006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/>
      <c r="E77" s="57">
        <v>453.87</v>
      </c>
      <c r="F77" s="57"/>
      <c r="G77" s="17"/>
      <c r="H77" s="33">
        <f t="shared" si="2"/>
        <v>453.87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422.368</v>
      </c>
      <c r="F78" s="57">
        <v>957.5</v>
      </c>
      <c r="G78" s="17">
        <f>E78*100/D78</f>
        <v>67.90482315112541</v>
      </c>
      <c r="H78" s="33">
        <f t="shared" si="2"/>
        <v>-199.632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618.3420000000001</v>
      </c>
      <c r="F79" s="86">
        <f>F81+F83+F91+F95+F100+F104+F93+F89+F92+F102+F88+F103</f>
        <v>161.1</v>
      </c>
      <c r="G79" s="29">
        <f>E79*100/D79</f>
        <v>86.14405126776262</v>
      </c>
      <c r="H79" s="24">
        <f t="shared" si="2"/>
        <v>-99.45799999999997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41.56</v>
      </c>
      <c r="F81" s="35">
        <v>34.6</v>
      </c>
      <c r="G81" s="55">
        <f>E81*100/D81</f>
        <v>51.88514357053683</v>
      </c>
      <c r="H81" s="33">
        <f t="shared" si="2"/>
        <v>-38.53999999999999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3.1</v>
      </c>
      <c r="F92" s="52"/>
      <c r="G92" s="55"/>
      <c r="H92" s="33">
        <f t="shared" si="2"/>
        <v>3.1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25" t="s">
        <v>194</v>
      </c>
      <c r="H96" s="426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316</v>
      </c>
      <c r="F97" s="11" t="s">
        <v>316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158.986</v>
      </c>
      <c r="F104" s="90">
        <f>F106</f>
        <v>105.5</v>
      </c>
      <c r="G104" s="63">
        <f>E104*100/D104</f>
        <v>27.956040091436606</v>
      </c>
      <c r="H104" s="60">
        <f t="shared" si="2"/>
        <v>-409.71400000000006</v>
      </c>
    </row>
    <row r="105" spans="1:8" ht="12">
      <c r="A105" s="27" t="s">
        <v>120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158.986</v>
      </c>
      <c r="F106" s="35">
        <v>105.5</v>
      </c>
      <c r="G106" s="37">
        <f>E106*100/D106</f>
        <v>27.956040091436606</v>
      </c>
      <c r="H106" s="56">
        <f t="shared" si="2"/>
        <v>-409.71400000000006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464.014</v>
      </c>
      <c r="F109" s="93">
        <f>F110+F111+F112+F113</f>
        <v>-1088</v>
      </c>
      <c r="G109" s="52" t="e">
        <f>E109*100/D109</f>
        <v>#DIV/0!</v>
      </c>
      <c r="H109" s="33">
        <f t="shared" si="2"/>
        <v>464.014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314.254</v>
      </c>
      <c r="F110" s="38">
        <v>180.9</v>
      </c>
      <c r="G110" s="17"/>
      <c r="H110" s="33">
        <f t="shared" si="2"/>
        <v>314.254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149.76</v>
      </c>
      <c r="F113" s="39">
        <v>-1268.9</v>
      </c>
      <c r="G113" s="39" t="e">
        <f>E113*100/D113</f>
        <v>#DIV/0!</v>
      </c>
      <c r="H113" s="24">
        <f t="shared" si="2"/>
        <v>149.76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D115+D197+D200</f>
        <v>446039.2139999999</v>
      </c>
      <c r="E114" s="96">
        <f>E115+E197+E200</f>
        <v>125526.54277</v>
      </c>
      <c r="F114" s="73">
        <f>F115+F200+F197</f>
        <v>115340.94850000001</v>
      </c>
      <c r="G114" s="98">
        <f>E114*100/D114</f>
        <v>28.142490352877367</v>
      </c>
      <c r="H114" s="99">
        <f t="shared" si="2"/>
        <v>-320512.6712299999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445532.79999999993</v>
      </c>
      <c r="E115" s="101">
        <f>E116+E119+E144+E183</f>
        <v>125875.35876999999</v>
      </c>
      <c r="F115" s="97">
        <f>F116+F119+F144+F183</f>
        <v>115339.92800000001</v>
      </c>
      <c r="G115" s="98">
        <f>E115*100/D115</f>
        <v>28.252770339243263</v>
      </c>
      <c r="H115" s="99">
        <f t="shared" si="2"/>
        <v>-319657.44122999994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35868</v>
      </c>
      <c r="F116" s="102">
        <f>F117+F118</f>
        <v>32182</v>
      </c>
      <c r="G116" s="73">
        <f>E116*100/D116</f>
        <v>30.333116273562965</v>
      </c>
      <c r="H116" s="20">
        <f t="shared" si="2"/>
        <v>-82379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35868</v>
      </c>
      <c r="F117" s="92">
        <v>32182</v>
      </c>
      <c r="G117" s="63">
        <f>E117*100/D117</f>
        <v>30.333116273562965</v>
      </c>
      <c r="H117" s="60">
        <f t="shared" si="2"/>
        <v>-82379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78571.7</v>
      </c>
      <c r="E119" s="102">
        <f>E120+E121+E122+E123+E124+E125+E126+E127+E128</f>
        <v>4610.705</v>
      </c>
      <c r="F119" s="96">
        <f>F122+F123+F124+F127+F128+F120+F121+F126+F125</f>
        <v>8783.521</v>
      </c>
      <c r="G119" s="107">
        <f>E119*100/D119</f>
        <v>5.86814972821003</v>
      </c>
      <c r="H119" s="108">
        <f t="shared" si="2"/>
        <v>-73960.995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792.08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1189.224</v>
      </c>
      <c r="F124" s="52">
        <v>1254.3</v>
      </c>
      <c r="G124" s="52">
        <f>E124*100/D124</f>
        <v>43.34538562472664</v>
      </c>
      <c r="H124" s="56">
        <f t="shared" si="2"/>
        <v>-1554.376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8070</v>
      </c>
      <c r="E127" s="92"/>
      <c r="F127" s="92"/>
      <c r="G127" s="29"/>
      <c r="H127" s="24">
        <f t="shared" si="2"/>
        <v>-8070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16520.1</v>
      </c>
      <c r="E128" s="116">
        <f>E130+E131+E132+E133+E134+E136+E135+E137+E138+E129+E140+E139</f>
        <v>3421.481</v>
      </c>
      <c r="F128" s="116">
        <f>F130+F131+F132+F133+F134+F136+F135+F137+F138+F129+F140+F139</f>
        <v>4793.5</v>
      </c>
      <c r="G128" s="98">
        <f>E128*100/D128</f>
        <v>20.71101869843403</v>
      </c>
      <c r="H128" s="99">
        <f t="shared" si="2"/>
        <v>-13098.618999999999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3371.581</v>
      </c>
      <c r="F131" s="91">
        <v>4690.4</v>
      </c>
      <c r="G131" s="52">
        <f>E131*100/D131</f>
        <v>41.23299783536549</v>
      </c>
      <c r="H131" s="56">
        <f t="shared" si="2"/>
        <v>-4805.3189999999995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49.9</v>
      </c>
      <c r="F132" s="52">
        <v>103.1</v>
      </c>
      <c r="G132" s="52">
        <f>E132*100/D132</f>
        <v>14.78080568720379</v>
      </c>
      <c r="H132" s="56">
        <f t="shared" si="2"/>
        <v>-287.70000000000005</v>
      </c>
    </row>
    <row r="133" spans="1:8" ht="12">
      <c r="A133" s="27" t="s">
        <v>151</v>
      </c>
      <c r="B133" s="79" t="s">
        <v>215</v>
      </c>
      <c r="C133" s="67"/>
      <c r="D133" s="67"/>
      <c r="E133" s="52"/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/>
      <c r="F137" s="52"/>
      <c r="G137" s="52">
        <f t="shared" si="3"/>
        <v>0</v>
      </c>
      <c r="H137" s="56">
        <f t="shared" si="2"/>
        <v>-2053.6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/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84483.05976999999</v>
      </c>
      <c r="F144" s="98">
        <f>F147+F153+F155+F156+F157+F177+F178+F179+F181+F145+F154+F146+F152+F176</f>
        <v>74374.407</v>
      </c>
      <c r="G144" s="98">
        <f t="shared" si="3"/>
        <v>34.295571724390186</v>
      </c>
      <c r="H144" s="99">
        <f t="shared" si="2"/>
        <v>-161855.04022999996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8416</v>
      </c>
      <c r="F145" s="36">
        <v>5520</v>
      </c>
      <c r="G145" s="55">
        <f t="shared" si="3"/>
        <v>37.94358056473538</v>
      </c>
      <c r="H145" s="56">
        <f t="shared" si="2"/>
        <v>-13764.3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636.5</v>
      </c>
      <c r="F147" s="58">
        <v>626.7</v>
      </c>
      <c r="G147" s="52">
        <f t="shared" si="3"/>
        <v>96.2207105064248</v>
      </c>
      <c r="H147" s="89">
        <f>E147-D147</f>
        <v>-25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25" t="s">
        <v>194</v>
      </c>
      <c r="H148" s="426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316</v>
      </c>
      <c r="F149" s="11" t="s">
        <v>316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32.4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60.203</v>
      </c>
      <c r="F154" s="58">
        <v>14.3</v>
      </c>
      <c r="G154" s="52">
        <f t="shared" si="3"/>
        <v>14.286426198386332</v>
      </c>
      <c r="H154" s="89">
        <f>E154-D154</f>
        <v>-361.197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510</v>
      </c>
      <c r="F155" s="58">
        <v>680</v>
      </c>
      <c r="G155" s="52">
        <f t="shared" si="3"/>
        <v>23.842917251051894</v>
      </c>
      <c r="H155" s="89">
        <f aca="true" t="shared" si="4" ref="H155:H202">E155-D155</f>
        <v>-1629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1434.008</v>
      </c>
      <c r="F156" s="91">
        <v>1233.667</v>
      </c>
      <c r="G156" s="63">
        <f>E156*100/D156</f>
        <v>33.03937515839919</v>
      </c>
      <c r="H156" s="60">
        <f t="shared" si="4"/>
        <v>-2906.2920000000004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56423.51477</v>
      </c>
      <c r="F157" s="128">
        <f>F158+F159+F160+F161+F162+F163+F164+F165+F166+F167+F168+F169+F170+F171+F172+F173+F174+F175</f>
        <v>48121.240000000005</v>
      </c>
      <c r="G157" s="98">
        <f>E157*100/D157</f>
        <v>35.728995021555114</v>
      </c>
      <c r="H157" s="99">
        <f t="shared" si="4"/>
        <v>-101497.28522999998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4851.03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/>
      <c r="F160" s="36">
        <v>272.01</v>
      </c>
      <c r="G160" s="17">
        <f>E160*100/D160</f>
        <v>0</v>
      </c>
      <c r="H160" s="33">
        <f t="shared" si="4"/>
        <v>-2076.2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1993.4404</v>
      </c>
      <c r="F161" s="55">
        <v>2582.3</v>
      </c>
      <c r="G161" s="55">
        <f aca="true" t="shared" si="5" ref="G161:G180">E161*100/D161</f>
        <v>19.248577194557903</v>
      </c>
      <c r="H161" s="56">
        <f t="shared" si="4"/>
        <v>-8362.8596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32959</v>
      </c>
      <c r="F162" s="48">
        <v>28395</v>
      </c>
      <c r="G162" s="52">
        <f t="shared" si="5"/>
        <v>33.873691285790194</v>
      </c>
      <c r="H162" s="56">
        <f t="shared" si="4"/>
        <v>-64340.7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90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6113.3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54.003</v>
      </c>
      <c r="F168" s="52">
        <v>59.8</v>
      </c>
      <c r="G168" s="52">
        <f t="shared" si="5"/>
        <v>26.907324364723472</v>
      </c>
      <c r="H168" s="56">
        <f t="shared" si="4"/>
        <v>-146.697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92</v>
      </c>
      <c r="F169" s="48">
        <v>88</v>
      </c>
      <c r="G169" s="52">
        <f t="shared" si="5"/>
        <v>33.093525179856115</v>
      </c>
      <c r="H169" s="56">
        <f t="shared" si="4"/>
        <v>-186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4800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24.266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8.13333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2485</v>
      </c>
      <c r="F177" s="52">
        <v>2495</v>
      </c>
      <c r="G177" s="52">
        <f t="shared" si="5"/>
        <v>31.715441655073832</v>
      </c>
      <c r="H177" s="56">
        <f t="shared" si="4"/>
        <v>-5350.3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1264.012</v>
      </c>
      <c r="F178" s="52">
        <v>1033.9</v>
      </c>
      <c r="G178" s="52">
        <f t="shared" si="5"/>
        <v>35.69042240795121</v>
      </c>
      <c r="H178" s="56">
        <f t="shared" si="4"/>
        <v>-2277.5879999999997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11811</v>
      </c>
      <c r="F181" s="117">
        <f>F182</f>
        <v>10057</v>
      </c>
      <c r="G181" s="98">
        <f>E181*100/D181</f>
        <v>29.404735230413024</v>
      </c>
      <c r="H181" s="138">
        <f t="shared" si="4"/>
        <v>-28356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11811</v>
      </c>
      <c r="F182" s="1">
        <v>10057</v>
      </c>
      <c r="G182" s="19">
        <f>E182*100/D182</f>
        <v>29.404735230413024</v>
      </c>
      <c r="H182" s="20">
        <f t="shared" si="4"/>
        <v>-28356</v>
      </c>
    </row>
    <row r="183" spans="1:8" ht="12.75" thickBot="1">
      <c r="A183" s="72" t="s">
        <v>186</v>
      </c>
      <c r="B183" s="41" t="s">
        <v>206</v>
      </c>
      <c r="C183" s="73">
        <f>C184+C188+C185+C187</f>
        <v>0</v>
      </c>
      <c r="D183" s="73">
        <f>D184+D188+D185+D187</f>
        <v>2376</v>
      </c>
      <c r="E183" s="73">
        <f>E184+E188+E185+E187+E186</f>
        <v>913.594</v>
      </c>
      <c r="F183" s="73">
        <f>F184+F188+F185+F187</f>
        <v>0</v>
      </c>
      <c r="G183" s="19">
        <f>E183*100/D183</f>
        <v>38.45092592592593</v>
      </c>
      <c r="H183" s="33">
        <f t="shared" si="4"/>
        <v>-1462.406</v>
      </c>
    </row>
    <row r="184" spans="1:8" ht="12">
      <c r="A184" s="13" t="s">
        <v>188</v>
      </c>
      <c r="B184" s="140" t="s">
        <v>187</v>
      </c>
      <c r="C184" s="75"/>
      <c r="D184" s="75">
        <v>1826</v>
      </c>
      <c r="E184" s="55">
        <v>913.594</v>
      </c>
      <c r="F184" s="55"/>
      <c r="G184" s="17"/>
      <c r="H184" s="33">
        <f t="shared" si="4"/>
        <v>-912.406</v>
      </c>
    </row>
    <row r="185" spans="1:8" ht="12">
      <c r="A185" s="34" t="s">
        <v>207</v>
      </c>
      <c r="B185" s="134" t="s">
        <v>321</v>
      </c>
      <c r="C185" s="150"/>
      <c r="D185" s="150">
        <v>550</v>
      </c>
      <c r="E185" s="63"/>
      <c r="F185" s="63"/>
      <c r="G185" s="39">
        <f>E185*100/D185</f>
        <v>0</v>
      </c>
      <c r="H185" s="24">
        <f t="shared" si="4"/>
        <v>-550</v>
      </c>
    </row>
    <row r="186" spans="1:8" ht="24">
      <c r="A186" s="48" t="s">
        <v>281</v>
      </c>
      <c r="B186" s="150" t="s">
        <v>282</v>
      </c>
      <c r="C186" s="134"/>
      <c r="D186" s="134"/>
      <c r="E186" s="52"/>
      <c r="F186" s="52"/>
      <c r="G186" s="52"/>
      <c r="H186" s="88"/>
    </row>
    <row r="187" spans="1:8" ht="24.75" thickBot="1">
      <c r="A187" s="91" t="s">
        <v>235</v>
      </c>
      <c r="B187" s="143" t="s">
        <v>236</v>
      </c>
      <c r="C187" s="144"/>
      <c r="D187" s="144"/>
      <c r="E187" s="63"/>
      <c r="F187" s="63"/>
      <c r="G187" s="63" t="e">
        <f>E187*100/D187</f>
        <v>#DIV/0!</v>
      </c>
      <c r="H187" s="24">
        <f t="shared" si="4"/>
        <v>0</v>
      </c>
    </row>
    <row r="188" spans="1:8" ht="12.75" thickBot="1">
      <c r="A188" s="100" t="s">
        <v>189</v>
      </c>
      <c r="B188" s="41" t="s">
        <v>183</v>
      </c>
      <c r="C188" s="73">
        <f>C195+C190</f>
        <v>0</v>
      </c>
      <c r="D188" s="73">
        <f>D195+D190</f>
        <v>0</v>
      </c>
      <c r="E188" s="73">
        <f>E195+E190+E194</f>
        <v>0</v>
      </c>
      <c r="F188" s="73">
        <f>F195+F190+F189+F196+F194</f>
        <v>0</v>
      </c>
      <c r="G188" s="73"/>
      <c r="H188" s="20">
        <f t="shared" si="4"/>
        <v>0</v>
      </c>
    </row>
    <row r="189" spans="1:8" ht="12">
      <c r="A189" s="92" t="s">
        <v>190</v>
      </c>
      <c r="B189" s="130" t="s">
        <v>257</v>
      </c>
      <c r="C189" s="32"/>
      <c r="D189" s="32"/>
      <c r="E189" s="32"/>
      <c r="F189" s="55"/>
      <c r="G189" s="32"/>
      <c r="H189" s="33"/>
    </row>
    <row r="190" spans="1:8" ht="24">
      <c r="A190" s="48" t="s">
        <v>190</v>
      </c>
      <c r="B190" s="49" t="s">
        <v>255</v>
      </c>
      <c r="C190" s="49"/>
      <c r="D190" s="49"/>
      <c r="E190" s="52"/>
      <c r="F190" s="52"/>
      <c r="G190" s="17"/>
      <c r="H190" s="33">
        <f t="shared" si="4"/>
        <v>0</v>
      </c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25" t="s">
        <v>194</v>
      </c>
      <c r="H191" s="426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316</v>
      </c>
      <c r="F192" s="11" t="s">
        <v>316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4" t="s">
        <v>10</v>
      </c>
      <c r="H193" s="8" t="s">
        <v>11</v>
      </c>
    </row>
    <row r="194" spans="1:8" ht="12">
      <c r="A194" s="48" t="s">
        <v>190</v>
      </c>
      <c r="B194" s="132" t="s">
        <v>250</v>
      </c>
      <c r="C194" s="132"/>
      <c r="D194" s="132"/>
      <c r="E194" s="55"/>
      <c r="F194" s="55"/>
      <c r="G194" s="17"/>
      <c r="H194" s="33"/>
    </row>
    <row r="195" spans="1:8" ht="12">
      <c r="A195" s="13" t="s">
        <v>190</v>
      </c>
      <c r="B195" s="132" t="s">
        <v>276</v>
      </c>
      <c r="C195" s="132"/>
      <c r="D195" s="132"/>
      <c r="E195" s="55"/>
      <c r="F195" s="55"/>
      <c r="G195" s="52" t="e">
        <f>E195*100/D195</f>
        <v>#DIV/0!</v>
      </c>
      <c r="H195" s="33">
        <f t="shared" si="4"/>
        <v>0</v>
      </c>
    </row>
    <row r="196" spans="1:8" ht="24">
      <c r="A196" s="13" t="s">
        <v>270</v>
      </c>
      <c r="B196" s="132" t="s">
        <v>271</v>
      </c>
      <c r="C196" s="132"/>
      <c r="D196" s="132"/>
      <c r="E196" s="55"/>
      <c r="F196" s="55"/>
      <c r="G196" s="52"/>
      <c r="H196" s="33"/>
    </row>
    <row r="197" spans="1:8" ht="12">
      <c r="A197" s="15" t="s">
        <v>320</v>
      </c>
      <c r="B197" s="74" t="s">
        <v>256</v>
      </c>
      <c r="C197" s="45"/>
      <c r="D197" s="45">
        <v>506.414</v>
      </c>
      <c r="E197" s="32">
        <v>756.414</v>
      </c>
      <c r="F197" s="32">
        <v>1.4</v>
      </c>
      <c r="G197" s="17"/>
      <c r="H197" s="33">
        <f t="shared" si="4"/>
        <v>250</v>
      </c>
    </row>
    <row r="198" spans="1:8" ht="12">
      <c r="A198" s="145" t="s">
        <v>228</v>
      </c>
      <c r="B198" s="21" t="s">
        <v>131</v>
      </c>
      <c r="C198" s="21"/>
      <c r="D198" s="21"/>
      <c r="E198" s="17">
        <f>E199</f>
        <v>0</v>
      </c>
      <c r="F198" s="17">
        <f>F199</f>
        <v>0</v>
      </c>
      <c r="G198" s="17"/>
      <c r="H198" s="33"/>
    </row>
    <row r="199" spans="1:8" ht="12">
      <c r="A199" s="27" t="s">
        <v>229</v>
      </c>
      <c r="B199" s="27" t="s">
        <v>211</v>
      </c>
      <c r="C199" s="27"/>
      <c r="D199" s="27"/>
      <c r="E199" s="52"/>
      <c r="F199" s="52"/>
      <c r="G199" s="17"/>
      <c r="H199" s="33"/>
    </row>
    <row r="200" spans="1:8" ht="12">
      <c r="A200" s="145" t="s">
        <v>230</v>
      </c>
      <c r="B200" s="21" t="s">
        <v>132</v>
      </c>
      <c r="C200" s="21"/>
      <c r="D200" s="21"/>
      <c r="E200" s="17">
        <f>E201</f>
        <v>-1105.23</v>
      </c>
      <c r="F200" s="17">
        <f>F201</f>
        <v>-0.3795</v>
      </c>
      <c r="G200" s="17"/>
      <c r="H200" s="33">
        <f t="shared" si="4"/>
        <v>-1105.23</v>
      </c>
    </row>
    <row r="201" spans="1:8" ht="12.75" thickBot="1">
      <c r="A201" s="48" t="s">
        <v>231</v>
      </c>
      <c r="B201" s="48" t="s">
        <v>133</v>
      </c>
      <c r="C201" s="48"/>
      <c r="D201" s="48"/>
      <c r="E201" s="52">
        <v>-1105.23</v>
      </c>
      <c r="F201" s="52">
        <v>-0.3795</v>
      </c>
      <c r="G201" s="17"/>
      <c r="H201" s="33">
        <f t="shared" si="4"/>
        <v>-1105.23</v>
      </c>
    </row>
    <row r="202" spans="1:8" ht="12.75" thickBot="1">
      <c r="A202" s="72"/>
      <c r="B202" s="137" t="s">
        <v>191</v>
      </c>
      <c r="C202" s="19">
        <f>C115+C8+C197</f>
        <v>448007.74799999996</v>
      </c>
      <c r="D202" s="19">
        <f>D115+D8+D197</f>
        <v>512095.84199999995</v>
      </c>
      <c r="E202" s="19">
        <f>E115+E8+E197+E200</f>
        <v>148721.90876999998</v>
      </c>
      <c r="F202" s="170">
        <f>F115+F8+F197</f>
        <v>133395.418</v>
      </c>
      <c r="G202" s="73">
        <f>E202*100/D202</f>
        <v>29.04181142911916</v>
      </c>
      <c r="H202" s="20">
        <f t="shared" si="4"/>
        <v>-363373.93322999997</v>
      </c>
    </row>
    <row r="203" spans="1:7" ht="12">
      <c r="A203" s="1"/>
      <c r="B203" s="146"/>
      <c r="C203" s="146"/>
      <c r="D203" s="146"/>
      <c r="E203" s="147"/>
      <c r="F203" s="147"/>
      <c r="G203" s="148"/>
    </row>
    <row r="204" spans="1:6" ht="12">
      <c r="A204" s="149" t="s">
        <v>192</v>
      </c>
      <c r="B204" s="5"/>
      <c r="C204" s="5"/>
      <c r="D204" s="5"/>
      <c r="E204" s="9"/>
      <c r="F204" s="9"/>
    </row>
    <row r="205" spans="1:6" ht="12">
      <c r="A205" s="149" t="s">
        <v>193</v>
      </c>
      <c r="B205" s="5"/>
      <c r="C205" s="5"/>
      <c r="D205" s="5" t="s">
        <v>272</v>
      </c>
      <c r="E205" s="9"/>
      <c r="F205" s="9"/>
    </row>
    <row r="206" ht="12">
      <c r="A206" s="1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323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14" t="s">
        <v>238</v>
      </c>
      <c r="D5" s="14" t="s">
        <v>240</v>
      </c>
      <c r="E5" s="6" t="s">
        <v>5</v>
      </c>
      <c r="F5" s="6" t="s">
        <v>5</v>
      </c>
      <c r="G5" s="425" t="s">
        <v>194</v>
      </c>
      <c r="H5" s="426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324</v>
      </c>
      <c r="F6" s="11" t="s">
        <v>324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67213.698</v>
      </c>
      <c r="E8" s="17">
        <f>E9+E17+E29+E36+E67+E71+E79+E109+E51+E78+E26+E77</f>
        <v>27153.028999999995</v>
      </c>
      <c r="F8" s="17">
        <f>F9+F17+F29+F36+F67+F71+F79+F109+F51+F78+F26+F77+F76</f>
        <v>22620.199999999997</v>
      </c>
      <c r="G8" s="155">
        <f>E8*100/D8</f>
        <v>40.39805844338455</v>
      </c>
      <c r="H8" s="20">
        <f aca="true" t="shared" si="0" ref="H8:H73">E8-D8</f>
        <v>-40060.66900000001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17104.856</v>
      </c>
      <c r="F9" s="59">
        <f>F10</f>
        <v>16793.399999999998</v>
      </c>
      <c r="G9" s="17">
        <f>E9*100/D9</f>
        <v>39.8222615416851</v>
      </c>
      <c r="H9" s="24">
        <f t="shared" si="0"/>
        <v>-25848.144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17104.856</v>
      </c>
      <c r="F10" s="63">
        <f>F11+F12+F13+F14</f>
        <v>16793.399999999998</v>
      </c>
      <c r="G10" s="23">
        <f>E10*100/D10</f>
        <v>39.8222615416851</v>
      </c>
      <c r="H10" s="30">
        <f t="shared" si="0"/>
        <v>-25848.144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16940.707</v>
      </c>
      <c r="F11" s="52">
        <v>16642.3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58.962</v>
      </c>
      <c r="F12" s="35">
        <v>123.3</v>
      </c>
      <c r="G12" s="32"/>
      <c r="H12" s="33">
        <f t="shared" si="0"/>
        <v>-632.038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105.187</v>
      </c>
      <c r="F13" s="28">
        <v>27.8</v>
      </c>
      <c r="G13" s="29"/>
      <c r="H13" s="30">
        <f t="shared" si="0"/>
        <v>-6.813000000000002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7182.890257558791</v>
      </c>
      <c r="F16" s="43">
        <f>F10*30/77.97</f>
        <v>6461.485186610234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8300</v>
      </c>
      <c r="E17" s="165">
        <f>E18+E21+E23+E24+E25</f>
        <v>3476.598</v>
      </c>
      <c r="F17" s="165">
        <f>F18+F21+F23+F24+F25</f>
        <v>3444.8</v>
      </c>
      <c r="G17" s="32">
        <f>E17*100/D17</f>
        <v>41.886722891566265</v>
      </c>
      <c r="H17" s="33">
        <f t="shared" si="0"/>
        <v>-4823.402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975.0360000000001</v>
      </c>
      <c r="F18" s="51">
        <f>F19+F20</f>
        <v>613.5</v>
      </c>
      <c r="G18" s="52">
        <f>E18*100/D18</f>
        <v>43.470173874275524</v>
      </c>
      <c r="H18" s="33">
        <f t="shared" si="0"/>
        <v>-1267.964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294.281</v>
      </c>
      <c r="F19" s="50">
        <v>166.4</v>
      </c>
      <c r="G19" s="52">
        <f>E19*100/D19</f>
        <v>59.33084677419355</v>
      </c>
      <c r="H19" s="33">
        <f t="shared" si="0"/>
        <v>-201.719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680.755</v>
      </c>
      <c r="F20" s="50">
        <v>447.1</v>
      </c>
      <c r="G20" s="52">
        <f>E20*100/D20</f>
        <v>38.967086433886664</v>
      </c>
      <c r="H20" s="33">
        <f t="shared" si="0"/>
        <v>-1066.245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1964.933</v>
      </c>
      <c r="F23" s="37">
        <v>2234.3</v>
      </c>
      <c r="G23" s="55">
        <f aca="true" t="shared" si="1" ref="G23:G29">E23*100/D23</f>
        <v>38.109639255236615</v>
      </c>
      <c r="H23" s="56">
        <f t="shared" si="0"/>
        <v>-3191.067</v>
      </c>
    </row>
    <row r="24" spans="1:8" ht="12">
      <c r="A24" s="13" t="s">
        <v>21</v>
      </c>
      <c r="B24" s="13" t="s">
        <v>22</v>
      </c>
      <c r="C24" s="13">
        <v>844</v>
      </c>
      <c r="D24" s="13">
        <v>851</v>
      </c>
      <c r="E24" s="38">
        <v>467.691</v>
      </c>
      <c r="F24" s="38">
        <v>597</v>
      </c>
      <c r="G24" s="55">
        <f t="shared" si="1"/>
        <v>54.9578143360752</v>
      </c>
      <c r="H24" s="56">
        <f t="shared" si="0"/>
        <v>-383.309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68.938</v>
      </c>
      <c r="F25" s="38"/>
      <c r="G25" s="55"/>
      <c r="H25" s="56">
        <f t="shared" si="0"/>
        <v>18.938000000000002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7983.828</v>
      </c>
      <c r="E26" s="57">
        <f>E27+E28</f>
        <v>989.641</v>
      </c>
      <c r="F26" s="57">
        <f>F27+F28</f>
        <v>520.9000000000001</v>
      </c>
      <c r="G26" s="17">
        <f t="shared" si="1"/>
        <v>12.395570145048213</v>
      </c>
      <c r="H26" s="33">
        <f t="shared" si="0"/>
        <v>-6994.187000000001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80.577</v>
      </c>
      <c r="F27" s="39">
        <v>6.7</v>
      </c>
      <c r="G27" s="52">
        <f t="shared" si="1"/>
        <v>10.34364569961489</v>
      </c>
      <c r="H27" s="56">
        <f t="shared" si="0"/>
        <v>-698.423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7204.828</v>
      </c>
      <c r="E28" s="52">
        <v>909.064</v>
      </c>
      <c r="F28" s="52">
        <v>514.2</v>
      </c>
      <c r="G28" s="52">
        <f t="shared" si="1"/>
        <v>12.617428202311004</v>
      </c>
      <c r="H28" s="56">
        <f t="shared" si="0"/>
        <v>-6295.764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901.4</v>
      </c>
      <c r="E29" s="59">
        <f>E31+E33+E34</f>
        <v>410.65999999999997</v>
      </c>
      <c r="F29" s="59">
        <f>F31+F33+F34</f>
        <v>296.5</v>
      </c>
      <c r="G29" s="29">
        <f t="shared" si="1"/>
        <v>45.55802085644553</v>
      </c>
      <c r="H29" s="24">
        <f t="shared" si="0"/>
        <v>-490.74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344.08</v>
      </c>
      <c r="F31" s="35">
        <f>F32</f>
        <v>276.4</v>
      </c>
      <c r="G31" s="55">
        <f>E31*100/D31</f>
        <v>43.2587377420166</v>
      </c>
      <c r="H31" s="56">
        <f t="shared" si="0"/>
        <v>-451.32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344.08</v>
      </c>
      <c r="F32" s="39">
        <v>276.4</v>
      </c>
      <c r="G32" s="55">
        <f>E32*100/D32</f>
        <v>43.2587377420166</v>
      </c>
      <c r="H32" s="56">
        <f t="shared" si="0"/>
        <v>-451.32</v>
      </c>
    </row>
    <row r="33" spans="1:8" ht="12">
      <c r="A33" s="27" t="s">
        <v>38</v>
      </c>
      <c r="B33" s="27" t="s">
        <v>39</v>
      </c>
      <c r="C33" s="27"/>
      <c r="D33" s="27">
        <v>106</v>
      </c>
      <c r="E33" s="38">
        <v>54.58</v>
      </c>
      <c r="F33" s="38">
        <v>20.1</v>
      </c>
      <c r="G33" s="39">
        <f>E33*100/D33</f>
        <v>51.490566037735846</v>
      </c>
      <c r="H33" s="60">
        <f t="shared" si="0"/>
        <v>-51.42</v>
      </c>
    </row>
    <row r="34" spans="1:8" ht="12">
      <c r="A34" s="27" t="s">
        <v>313</v>
      </c>
      <c r="B34" s="27" t="s">
        <v>314</v>
      </c>
      <c r="C34" s="27"/>
      <c r="D34" s="27"/>
      <c r="E34" s="28">
        <v>12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25" t="s">
        <v>194</v>
      </c>
      <c r="H44" s="426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324</v>
      </c>
      <c r="F45" s="11" t="s">
        <v>324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3439</v>
      </c>
      <c r="E51" s="153">
        <f>E54+E58+E61</f>
        <v>1578.493</v>
      </c>
      <c r="F51" s="153">
        <f>F54+F61+F58</f>
        <v>793.3</v>
      </c>
      <c r="G51" s="17">
        <f>E51*100/D51</f>
        <v>45.899767374236696</v>
      </c>
      <c r="H51" s="88">
        <f t="shared" si="0"/>
        <v>-1860.507</v>
      </c>
    </row>
    <row r="52" spans="2:8" ht="0.75" customHeight="1">
      <c r="B52" s="74"/>
      <c r="C52" s="74"/>
      <c r="D52" s="74"/>
      <c r="E52" s="66">
        <f>E54+E61+E66+E56+E65</f>
        <v>3000.807</v>
      </c>
      <c r="F52" s="66">
        <f>F54+F61+F66+F56+F65</f>
        <v>1470</v>
      </c>
      <c r="G52" s="23" t="e">
        <f>E52*100/D52</f>
        <v>#DIV/0!</v>
      </c>
      <c r="H52" s="24">
        <f t="shared" si="0"/>
        <v>3000.807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3020</v>
      </c>
      <c r="E54" s="35">
        <f>E56</f>
        <v>1396.366</v>
      </c>
      <c r="F54" s="35">
        <f>F56</f>
        <v>662.5</v>
      </c>
      <c r="G54" s="63">
        <f>E54*100/D54</f>
        <v>46.23728476821192</v>
      </c>
      <c r="H54" s="60">
        <f t="shared" si="0"/>
        <v>-1623.634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3020</v>
      </c>
      <c r="E56" s="35">
        <v>1396.366</v>
      </c>
      <c r="F56" s="35">
        <v>662.5</v>
      </c>
      <c r="G56" s="63">
        <f>E56*100/D56</f>
        <v>46.23728476821192</v>
      </c>
      <c r="H56" s="60">
        <f t="shared" si="0"/>
        <v>-1623.634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182.127</v>
      </c>
      <c r="F61" s="76">
        <f>F63+F65</f>
        <v>130.79999999999998</v>
      </c>
      <c r="G61" s="55">
        <f>E61*100/D61</f>
        <v>62.159385665529015</v>
      </c>
      <c r="H61" s="56">
        <f t="shared" si="0"/>
        <v>-110.87299999999999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156.179</v>
      </c>
      <c r="F63" s="62">
        <v>116.6</v>
      </c>
      <c r="G63" s="55">
        <f>E63*100/D63</f>
        <v>53.30341296928327</v>
      </c>
      <c r="H63" s="56">
        <f t="shared" si="0"/>
        <v>-136.821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25.948</v>
      </c>
      <c r="F65" s="76">
        <v>14.2</v>
      </c>
      <c r="G65" s="55" t="e">
        <f>E65*100/D65</f>
        <v>#DIV/0!</v>
      </c>
      <c r="H65" s="56">
        <f t="shared" si="0"/>
        <v>25.948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1511.391</v>
      </c>
      <c r="F67" s="59">
        <f>F69</f>
        <v>440.9</v>
      </c>
      <c r="G67" s="29">
        <f>E67*100/D67</f>
        <v>82.01600824831779</v>
      </c>
      <c r="H67" s="24">
        <f t="shared" si="0"/>
        <v>-331.4089999999999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1511.391</v>
      </c>
      <c r="F69" s="76">
        <v>440.9</v>
      </c>
      <c r="G69" s="23">
        <f>E69*100/D69</f>
        <v>82.01600824831779</v>
      </c>
      <c r="H69" s="24">
        <f t="shared" si="0"/>
        <v>-331.4089999999999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466.202</v>
      </c>
      <c r="F78" s="57">
        <v>985.5</v>
      </c>
      <c r="G78" s="17">
        <f>E78*100/D78</f>
        <v>74.95209003215433</v>
      </c>
      <c r="H78" s="33">
        <f t="shared" si="2"/>
        <v>-155.798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653.393</v>
      </c>
      <c r="F79" s="86">
        <f>F81+F83+F91+F95+F100+F104+F93+F89+F92+F102+F88+F103</f>
        <v>233.6</v>
      </c>
      <c r="G79" s="29">
        <f>E79*100/D79</f>
        <v>91.02716634159933</v>
      </c>
      <c r="H79" s="24">
        <f t="shared" si="2"/>
        <v>-64.40700000000004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44.712</v>
      </c>
      <c r="F81" s="35">
        <v>38.1</v>
      </c>
      <c r="G81" s="55">
        <f>E81*100/D81</f>
        <v>55.820224719101134</v>
      </c>
      <c r="H81" s="33">
        <f t="shared" si="2"/>
        <v>-35.38799999999999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3.9</v>
      </c>
      <c r="F92" s="52"/>
      <c r="G92" s="55"/>
      <c r="H92" s="33">
        <f t="shared" si="2"/>
        <v>3.9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25" t="s">
        <v>194</v>
      </c>
      <c r="H96" s="426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324</v>
      </c>
      <c r="F97" s="11" t="s">
        <v>324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190.085</v>
      </c>
      <c r="F104" s="90">
        <f>F106</f>
        <v>174.5</v>
      </c>
      <c r="G104" s="63">
        <f>E104*100/D104</f>
        <v>33.42447687708809</v>
      </c>
      <c r="H104" s="60">
        <f t="shared" si="2"/>
        <v>-378.615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190.085</v>
      </c>
      <c r="F106" s="35">
        <v>174.5</v>
      </c>
      <c r="G106" s="37">
        <f>E106*100/D106</f>
        <v>33.42447687708809</v>
      </c>
      <c r="H106" s="56">
        <f t="shared" si="2"/>
        <v>-378.615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507.92500000000007</v>
      </c>
      <c r="F109" s="93">
        <f>F110+F111+F112+F113</f>
        <v>-888.6999999999999</v>
      </c>
      <c r="G109" s="52" t="e">
        <f>E109*100/D109</f>
        <v>#DIV/0!</v>
      </c>
      <c r="H109" s="33">
        <f t="shared" si="2"/>
        <v>507.92500000000007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346.684</v>
      </c>
      <c r="F110" s="38">
        <v>118.2</v>
      </c>
      <c r="G110" s="17"/>
      <c r="H110" s="33">
        <f t="shared" si="2"/>
        <v>346.684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161.241</v>
      </c>
      <c r="F113" s="39">
        <v>-1006.9</v>
      </c>
      <c r="G113" s="39" t="e">
        <f>E113*100/D113</f>
        <v>#DIV/0!</v>
      </c>
      <c r="H113" s="24">
        <f t="shared" si="2"/>
        <v>161.241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486661.2139999999</v>
      </c>
      <c r="E114" s="96">
        <f>E115+E198+E201</f>
        <v>170979.30891999998</v>
      </c>
      <c r="F114" s="73">
        <f>F115+F201+F198</f>
        <v>153717.71750000003</v>
      </c>
      <c r="G114" s="98">
        <f>E114*100/D114</f>
        <v>35.133128345009226</v>
      </c>
      <c r="H114" s="99">
        <f t="shared" si="2"/>
        <v>-315681.90507999994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481154.79999999993</v>
      </c>
      <c r="E115" s="101">
        <f>E116+E119+E144+E183</f>
        <v>170909.42528999998</v>
      </c>
      <c r="F115" s="97">
        <f>F116+F119+F144+F183</f>
        <v>153716.69700000004</v>
      </c>
      <c r="G115" s="98">
        <f>E115*100/D115</f>
        <v>35.52067344854505</v>
      </c>
      <c r="H115" s="99">
        <f t="shared" si="2"/>
        <v>-310245.37470999995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45722</v>
      </c>
      <c r="F116" s="102">
        <f>F117+F118</f>
        <v>40576</v>
      </c>
      <c r="G116" s="73">
        <f>E116*100/D116</f>
        <v>38.66652008084772</v>
      </c>
      <c r="H116" s="20">
        <f t="shared" si="2"/>
        <v>-72525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45722</v>
      </c>
      <c r="F117" s="92">
        <v>40576</v>
      </c>
      <c r="G117" s="63">
        <f>E117*100/D117</f>
        <v>38.66652008084772</v>
      </c>
      <c r="H117" s="60">
        <f t="shared" si="2"/>
        <v>-72525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94110.70000000001</v>
      </c>
      <c r="E119" s="102">
        <f>E120+E121+E122+E123+E124+E125+E126+E127+E128</f>
        <v>16244.927</v>
      </c>
      <c r="F119" s="96">
        <f>F122+F123+F124+F127+F128+F120+F121+F126+F125</f>
        <v>14451.612999999998</v>
      </c>
      <c r="G119" s="107">
        <f>E119*100/D119</f>
        <v>17.261509052636946</v>
      </c>
      <c r="H119" s="108">
        <f t="shared" si="2"/>
        <v>-77865.77300000002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990.1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6656.159</v>
      </c>
      <c r="F128" s="116">
        <f>F130+F131+F132+F133+F134+F136+F135+F137+F138+F129+F140+F139+F141</f>
        <v>6455.999999999999</v>
      </c>
      <c r="G128" s="98">
        <f>E128*100/D128</f>
        <v>34.945787022696365</v>
      </c>
      <c r="H128" s="99">
        <f t="shared" si="2"/>
        <v>-12390.940999999999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4530.659</v>
      </c>
      <c r="F131" s="91">
        <v>5960.4</v>
      </c>
      <c r="G131" s="52">
        <f>E131*100/D131</f>
        <v>55.40802749208135</v>
      </c>
      <c r="H131" s="56">
        <f t="shared" si="2"/>
        <v>-3646.241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71.9</v>
      </c>
      <c r="F132" s="52">
        <v>128.7</v>
      </c>
      <c r="G132" s="52">
        <f>E132*100/D132</f>
        <v>21.29739336492891</v>
      </c>
      <c r="H132" s="56">
        <f t="shared" si="2"/>
        <v>-265.70000000000005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/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107927.46445000001</v>
      </c>
      <c r="F144" s="98">
        <f>F147+F153+F155+F156+F157+F177+F178+F179+F181+F145+F154+F146+F152+F176</f>
        <v>98547.38400000002</v>
      </c>
      <c r="G144" s="98">
        <f t="shared" si="3"/>
        <v>43.81273722984794</v>
      </c>
      <c r="H144" s="99">
        <f t="shared" si="2"/>
        <v>-138410.63554999995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9028.8</v>
      </c>
      <c r="F145" s="36">
        <v>6120</v>
      </c>
      <c r="G145" s="55">
        <f t="shared" si="3"/>
        <v>40.70639260965812</v>
      </c>
      <c r="H145" s="56">
        <f t="shared" si="2"/>
        <v>-13151.5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661.5</v>
      </c>
      <c r="F147" s="58">
        <v>626.7</v>
      </c>
      <c r="G147" s="52">
        <f t="shared" si="3"/>
        <v>100</v>
      </c>
      <c r="H147" s="89">
        <f>E147-D147</f>
        <v>0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25" t="s">
        <v>194</v>
      </c>
      <c r="H148" s="426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324</v>
      </c>
      <c r="F149" s="11" t="s">
        <v>324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46.383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42.8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1046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1734.008</v>
      </c>
      <c r="F156" s="91">
        <v>1665.667</v>
      </c>
      <c r="G156" s="63">
        <f>E156*100/D156</f>
        <v>39.95133976914038</v>
      </c>
      <c r="H156" s="60">
        <f t="shared" si="4"/>
        <v>-2606.2920000000004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74303.2347</v>
      </c>
      <c r="F157" s="128">
        <f>F158+F159+F160+F161+F162+F163+F164+F165+F166+F167+F168+F169+F170+F171+F172+F173+F174+F175</f>
        <v>67450.43400000001</v>
      </c>
      <c r="G157" s="98">
        <f>E157*100/D157</f>
        <v>47.05094876672357</v>
      </c>
      <c r="H157" s="99">
        <f t="shared" si="4"/>
        <v>-83617.56529999999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6045.55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1801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3186.761</v>
      </c>
      <c r="F161" s="55">
        <v>3186.4</v>
      </c>
      <c r="G161" s="55">
        <f aca="true" t="shared" si="5" ref="G161:G180">E161*100/D161</f>
        <v>30.771231038112067</v>
      </c>
      <c r="H161" s="56">
        <f t="shared" si="4"/>
        <v>-7169.538999999999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47747</v>
      </c>
      <c r="F162" s="48">
        <v>41522</v>
      </c>
      <c r="G162" s="52">
        <f t="shared" si="5"/>
        <v>49.07209374746274</v>
      </c>
      <c r="H162" s="56">
        <f t="shared" si="4"/>
        <v>-49552.7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112.5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7641.584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63.916</v>
      </c>
      <c r="F168" s="52">
        <v>73.8</v>
      </c>
      <c r="G168" s="52">
        <f t="shared" si="5"/>
        <v>31.84653712007972</v>
      </c>
      <c r="H168" s="56">
        <f t="shared" si="4"/>
        <v>-136.784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115</v>
      </c>
      <c r="F169" s="48">
        <v>110</v>
      </c>
      <c r="G169" s="52">
        <f t="shared" si="5"/>
        <v>41.36690647482014</v>
      </c>
      <c r="H169" s="56">
        <f t="shared" si="4"/>
        <v>-163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6087.8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30.332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10.16666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3105</v>
      </c>
      <c r="F177" s="52">
        <v>3115</v>
      </c>
      <c r="G177" s="52">
        <f t="shared" si="5"/>
        <v>39.628348627365895</v>
      </c>
      <c r="H177" s="56">
        <f t="shared" si="4"/>
        <v>-4730.3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1576.846</v>
      </c>
      <c r="F178" s="52">
        <v>1311.2</v>
      </c>
      <c r="G178" s="52">
        <f t="shared" si="5"/>
        <v>44.523548678563365</v>
      </c>
      <c r="H178" s="56">
        <f t="shared" si="4"/>
        <v>-1964.754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14754</v>
      </c>
      <c r="F181" s="117">
        <f>F182</f>
        <v>12563</v>
      </c>
      <c r="G181" s="98">
        <f>E181*100/D181</f>
        <v>36.731645380536264</v>
      </c>
      <c r="H181" s="138">
        <f t="shared" si="4"/>
        <v>-25413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14754</v>
      </c>
      <c r="F182" s="1">
        <v>12563</v>
      </c>
      <c r="G182" s="19">
        <f>E182*100/D182</f>
        <v>36.731645380536264</v>
      </c>
      <c r="H182" s="20">
        <f t="shared" si="4"/>
        <v>-25413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22459</v>
      </c>
      <c r="E183" s="73">
        <f>E184+E189+E186+E188+E185</f>
        <v>1015.03384</v>
      </c>
      <c r="F183" s="73">
        <f>F184+F189+F186+F188</f>
        <v>141.7</v>
      </c>
      <c r="G183" s="19">
        <f>E183*100/D183</f>
        <v>4.519497039048934</v>
      </c>
      <c r="H183" s="33">
        <f t="shared" si="4"/>
        <v>-21443.96616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/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101.43984</v>
      </c>
      <c r="F186" s="63"/>
      <c r="G186" s="63">
        <f>E186*100/D186</f>
        <v>18.443607272727274</v>
      </c>
      <c r="H186" s="24">
        <f t="shared" si="4"/>
        <v>-448.56016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236</v>
      </c>
      <c r="C188" s="144"/>
      <c r="D188" s="144"/>
      <c r="E188" s="63"/>
      <c r="F188" s="63"/>
      <c r="G188" s="63" t="e">
        <f>E188*100/D188</f>
        <v>#DIV/0!</v>
      </c>
      <c r="H188" s="24">
        <f t="shared" si="4"/>
        <v>0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>
      <c r="A190" s="92" t="s">
        <v>190</v>
      </c>
      <c r="B190" s="130" t="s">
        <v>257</v>
      </c>
      <c r="C190" s="32"/>
      <c r="D190" s="32"/>
      <c r="E190" s="32"/>
      <c r="F190" s="55"/>
      <c r="G190" s="32"/>
      <c r="H190" s="33"/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25" t="s">
        <v>194</v>
      </c>
      <c r="H191" s="426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324</v>
      </c>
      <c r="F192" s="11" t="s">
        <v>324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73" t="s">
        <v>10</v>
      </c>
      <c r="H193" s="7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5506.414</v>
      </c>
      <c r="E198" s="32">
        <v>1006.414</v>
      </c>
      <c r="F198" s="32">
        <v>1.4</v>
      </c>
      <c r="G198" s="17"/>
      <c r="H198" s="33">
        <f t="shared" si="4"/>
        <v>-4500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-936.53037</v>
      </c>
      <c r="F201" s="17">
        <f>F202</f>
        <v>-0.3795</v>
      </c>
      <c r="G201" s="17"/>
      <c r="H201" s="33">
        <f t="shared" si="4"/>
        <v>-936.53037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-936.53037</v>
      </c>
      <c r="F202" s="52">
        <v>-0.3795</v>
      </c>
      <c r="G202" s="17"/>
      <c r="H202" s="33">
        <f t="shared" si="4"/>
        <v>-936.53037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553874.9119999999</v>
      </c>
      <c r="E203" s="19">
        <f>E115+E8+E198+E201</f>
        <v>198132.33791999996</v>
      </c>
      <c r="F203" s="170">
        <f>F115+F8+F198</f>
        <v>176338.29700000005</v>
      </c>
      <c r="G203" s="73">
        <f>E203*100/D203</f>
        <v>35.772036903523805</v>
      </c>
      <c r="H203" s="20">
        <f t="shared" si="4"/>
        <v>-355742.57407999993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327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27" t="s">
        <v>194</v>
      </c>
      <c r="H5" s="428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328</v>
      </c>
      <c r="F6" s="187" t="s">
        <v>328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70317.16592</v>
      </c>
      <c r="E8" s="32">
        <f>E9+E17+E29+E36+E67+E71+E79+E109+E51+E78+E26+E77</f>
        <v>32786.1685</v>
      </c>
      <c r="F8" s="32">
        <f>F9+F17+F29+F36+F67+F71+F79+F109+F51+F78+F26+F77+F76</f>
        <v>28132.100000000002</v>
      </c>
      <c r="G8" s="181">
        <f>E8*100/D8</f>
        <v>46.62612332428315</v>
      </c>
      <c r="H8" s="182">
        <f aca="true" t="shared" si="0" ref="H8:H73">E8-D8</f>
        <v>-37530.99742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21592.14386</v>
      </c>
      <c r="F9" s="59">
        <f>F10</f>
        <v>20628.899999999998</v>
      </c>
      <c r="G9" s="17">
        <f>E9*100/D9</f>
        <v>50.269233487765696</v>
      </c>
      <c r="H9" s="24">
        <f t="shared" si="0"/>
        <v>-21360.85614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21592.14386</v>
      </c>
      <c r="F10" s="63">
        <f>F11+F12+F13+F14</f>
        <v>20628.899999999998</v>
      </c>
      <c r="G10" s="23">
        <f>E10*100/D10</f>
        <v>50.269233487765696</v>
      </c>
      <c r="H10" s="30">
        <f t="shared" si="0"/>
        <v>-21360.85614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21393.2</v>
      </c>
      <c r="F11" s="52">
        <v>20629.6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66.37861</v>
      </c>
      <c r="F12" s="35">
        <v>-36.7</v>
      </c>
      <c r="G12" s="32"/>
      <c r="H12" s="33">
        <f t="shared" si="0"/>
        <v>-624.62139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132.56525</v>
      </c>
      <c r="F13" s="28">
        <v>36</v>
      </c>
      <c r="G13" s="29"/>
      <c r="H13" s="30">
        <f t="shared" si="0"/>
        <v>20.565249999999992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9067.2496612542</v>
      </c>
      <c r="F16" s="43">
        <f>F10*30/77.97</f>
        <v>7937.245094267025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8603</v>
      </c>
      <c r="E17" s="165">
        <f>E18+E21+E23+E24+E25</f>
        <v>3637.7406200000005</v>
      </c>
      <c r="F17" s="165">
        <f>F18+F21+F23+F24+F25</f>
        <v>3602.9</v>
      </c>
      <c r="G17" s="32">
        <f>E17*100/D17</f>
        <v>42.28455910728816</v>
      </c>
      <c r="H17" s="33">
        <f t="shared" si="0"/>
        <v>-4965.2593799999995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1056.659</v>
      </c>
      <c r="F18" s="51">
        <f>F19+F20</f>
        <v>740.6</v>
      </c>
      <c r="G18" s="52">
        <f>E18*100/D18</f>
        <v>43.252517396643476</v>
      </c>
      <c r="H18" s="33">
        <f t="shared" si="0"/>
        <v>-1386.341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384.689</v>
      </c>
      <c r="F19" s="50">
        <v>221.6</v>
      </c>
      <c r="G19" s="52">
        <f>E19*100/D19</f>
        <v>55.27140804597701</v>
      </c>
      <c r="H19" s="33">
        <f t="shared" si="0"/>
        <v>-311.311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671.97</v>
      </c>
      <c r="F20" s="50">
        <v>519</v>
      </c>
      <c r="G20" s="52">
        <f>E20*100/D20</f>
        <v>38.46422438465942</v>
      </c>
      <c r="H20" s="33">
        <f t="shared" si="0"/>
        <v>-1075.03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2019.38977</v>
      </c>
      <c r="F23" s="37">
        <v>2265.3</v>
      </c>
      <c r="G23" s="55">
        <f aca="true" t="shared" si="1" ref="G23:G29">E23*100/D23</f>
        <v>39.165821761055085</v>
      </c>
      <c r="H23" s="56">
        <f t="shared" si="0"/>
        <v>-3136.6102300000002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854</v>
      </c>
      <c r="E24" s="38">
        <v>492.75385</v>
      </c>
      <c r="F24" s="38">
        <v>597</v>
      </c>
      <c r="G24" s="55">
        <f t="shared" si="1"/>
        <v>57.69951405152225</v>
      </c>
      <c r="H24" s="56">
        <f t="shared" si="0"/>
        <v>-361.24615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68.938</v>
      </c>
      <c r="F25" s="38"/>
      <c r="G25" s="55"/>
      <c r="H25" s="56">
        <f t="shared" si="0"/>
        <v>-81.062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1106.85953</v>
      </c>
      <c r="F26" s="57">
        <f>F27+F28</f>
        <v>1018.3</v>
      </c>
      <c r="G26" s="17">
        <f t="shared" si="1"/>
        <v>13.862033471478657</v>
      </c>
      <c r="H26" s="33">
        <f t="shared" si="0"/>
        <v>-6877.968470000001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96.07653</v>
      </c>
      <c r="F27" s="39">
        <v>53.3</v>
      </c>
      <c r="G27" s="52">
        <f t="shared" si="1"/>
        <v>12.333315789473685</v>
      </c>
      <c r="H27" s="56">
        <f t="shared" si="0"/>
        <v>-682.92347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1010.783</v>
      </c>
      <c r="F28" s="52">
        <v>965</v>
      </c>
      <c r="G28" s="52">
        <f t="shared" si="1"/>
        <v>14.0272984589696</v>
      </c>
      <c r="H28" s="56">
        <f t="shared" si="0"/>
        <v>-6195.045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1035.4</v>
      </c>
      <c r="E29" s="59">
        <f>E31+E33+E34</f>
        <v>487.15062</v>
      </c>
      <c r="F29" s="59">
        <f>F31+F33+F34</f>
        <v>412.8</v>
      </c>
      <c r="G29" s="29">
        <f t="shared" si="1"/>
        <v>47.04950936836005</v>
      </c>
      <c r="H29" s="24">
        <f t="shared" si="0"/>
        <v>-548.2493800000001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409.33062</v>
      </c>
      <c r="F31" s="35">
        <f>F32</f>
        <v>387.2</v>
      </c>
      <c r="G31" s="55">
        <f>E31*100/D31</f>
        <v>45.7148335939245</v>
      </c>
      <c r="H31" s="56">
        <f t="shared" si="0"/>
        <v>-486.06937999999997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409.33062</v>
      </c>
      <c r="F32" s="39">
        <v>387.2</v>
      </c>
      <c r="G32" s="55">
        <f>E32*100/D32</f>
        <v>45.7148335939245</v>
      </c>
      <c r="H32" s="56">
        <f t="shared" si="0"/>
        <v>-486.06937999999997</v>
      </c>
    </row>
    <row r="33" spans="1:8" ht="12">
      <c r="A33" s="27" t="s">
        <v>38</v>
      </c>
      <c r="B33" s="27" t="s">
        <v>39</v>
      </c>
      <c r="C33" s="27"/>
      <c r="D33" s="27">
        <v>120</v>
      </c>
      <c r="E33" s="38">
        <v>62.82</v>
      </c>
      <c r="F33" s="38">
        <v>25.6</v>
      </c>
      <c r="G33" s="39">
        <f>E33*100/D33</f>
        <v>52.35</v>
      </c>
      <c r="H33" s="60">
        <f t="shared" si="0"/>
        <v>-57.18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15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29" t="s">
        <v>194</v>
      </c>
      <c r="H44" s="428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328</v>
      </c>
      <c r="F45" s="192" t="s">
        <v>328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1754.89675</v>
      </c>
      <c r="F51" s="153">
        <f>F54+F61+F58</f>
        <v>1167.7</v>
      </c>
      <c r="G51" s="17">
        <f>E51*100/D51</f>
        <v>45.71234045324304</v>
      </c>
      <c r="H51" s="88">
        <f t="shared" si="0"/>
        <v>-2084.10325</v>
      </c>
    </row>
    <row r="52" spans="2:8" ht="0.75" customHeight="1">
      <c r="B52" s="74"/>
      <c r="C52" s="74"/>
      <c r="D52" s="74"/>
      <c r="E52" s="66">
        <f>E54+E61+E66+E56+E65</f>
        <v>3339.31665</v>
      </c>
      <c r="F52" s="66">
        <f>F54+F61+F66+F56+F65</f>
        <v>2193.6</v>
      </c>
      <c r="G52" s="23" t="e">
        <f>E52*100/D52</f>
        <v>#DIV/0!</v>
      </c>
      <c r="H52" s="24">
        <f t="shared" si="0"/>
        <v>3339.31665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1556.72892</v>
      </c>
      <c r="F54" s="35">
        <f>F56</f>
        <v>1009.8</v>
      </c>
      <c r="G54" s="63">
        <f>E54*100/D54</f>
        <v>45.51838947368421</v>
      </c>
      <c r="H54" s="60">
        <f t="shared" si="0"/>
        <v>-1863.27108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1556.72892</v>
      </c>
      <c r="F56" s="35">
        <v>1009.8</v>
      </c>
      <c r="G56" s="63">
        <f>E56*100/D56</f>
        <v>45.51838947368421</v>
      </c>
      <c r="H56" s="60">
        <f t="shared" si="0"/>
        <v>-1863.27108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198.16783</v>
      </c>
      <c r="F61" s="76">
        <f>F63+F65</f>
        <v>157.9</v>
      </c>
      <c r="G61" s="55">
        <f>E61*100/D61</f>
        <v>67.63407167235495</v>
      </c>
      <c r="H61" s="56">
        <f t="shared" si="0"/>
        <v>-94.83216999999999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170.47685</v>
      </c>
      <c r="F63" s="194">
        <v>141.8</v>
      </c>
      <c r="G63" s="55">
        <f>E63*100/D63</f>
        <v>58.1832252559727</v>
      </c>
      <c r="H63" s="56">
        <f t="shared" si="0"/>
        <v>-122.52314999999999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27.69098</v>
      </c>
      <c r="F65" s="195">
        <v>16.1</v>
      </c>
      <c r="G65" s="55" t="e">
        <f>E65*100/D65</f>
        <v>#DIV/0!</v>
      </c>
      <c r="H65" s="56">
        <f t="shared" si="0"/>
        <v>27.69098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1515.04771</v>
      </c>
      <c r="F67" s="59">
        <f>F69</f>
        <v>441.4</v>
      </c>
      <c r="G67" s="29">
        <f>E67*100/D67</f>
        <v>64.66824782311764</v>
      </c>
      <c r="H67" s="24">
        <f t="shared" si="0"/>
        <v>-827.7522900000001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1515.04771</v>
      </c>
      <c r="F69" s="76">
        <v>441.4</v>
      </c>
      <c r="G69" s="23">
        <f>E69*100/D69</f>
        <v>64.66824782311764</v>
      </c>
      <c r="H69" s="24">
        <f t="shared" si="0"/>
        <v>-827.7522900000001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602.26962</v>
      </c>
      <c r="F78" s="57">
        <v>1001</v>
      </c>
      <c r="G78" s="17">
        <f>E78*100/D78</f>
        <v>40.242793283397596</v>
      </c>
      <c r="H78" s="33">
        <f t="shared" si="2"/>
        <v>-894.3203799999999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</f>
        <v>714.74018</v>
      </c>
      <c r="F79" s="86">
        <f>F81+F83+F91+F95+F100+F104+F93+F89+F92+F102+F88+F103</f>
        <v>288.4</v>
      </c>
      <c r="G79" s="29">
        <f>E79*100/D79</f>
        <v>63.37472778861499</v>
      </c>
      <c r="H79" s="24">
        <f t="shared" si="2"/>
        <v>-413.0598200000002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49.16277</v>
      </c>
      <c r="F81" s="35">
        <v>41.3</v>
      </c>
      <c r="G81" s="55">
        <f>E81*100/D81</f>
        <v>60.61993834771887</v>
      </c>
      <c r="H81" s="33">
        <f t="shared" si="2"/>
        <v>-31.937229999999992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320</v>
      </c>
      <c r="F89" s="38"/>
      <c r="G89" s="52"/>
      <c r="H89" s="88">
        <f t="shared" si="2"/>
        <v>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37">
        <v>4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4.4</v>
      </c>
      <c r="F92" s="52"/>
      <c r="G92" s="55"/>
      <c r="H92" s="33">
        <f t="shared" si="2"/>
        <v>-0.5999999999999996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29" t="s">
        <v>194</v>
      </c>
      <c r="H96" s="428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328</v>
      </c>
      <c r="F97" s="192" t="s">
        <v>328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243.48141</v>
      </c>
      <c r="F104" s="90">
        <f>F106</f>
        <v>219.1</v>
      </c>
      <c r="G104" s="63">
        <f>E104*100/D104</f>
        <v>42.813682081941266</v>
      </c>
      <c r="H104" s="60">
        <f t="shared" si="2"/>
        <v>-325.21859000000006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243.48141</v>
      </c>
      <c r="F106" s="35">
        <v>219.1</v>
      </c>
      <c r="G106" s="37">
        <f>E106*100/D106</f>
        <v>42.813682081941266</v>
      </c>
      <c r="H106" s="56">
        <f t="shared" si="2"/>
        <v>-325.21859000000006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921.4496099999999</v>
      </c>
      <c r="F109" s="93">
        <f>F110+F111+F112+F113</f>
        <v>-429.29999999999995</v>
      </c>
      <c r="G109" s="52">
        <f>E109*100/D109</f>
        <v>191.6181990639121</v>
      </c>
      <c r="H109" s="33">
        <f t="shared" si="2"/>
        <v>440.5716899999999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385.86785</v>
      </c>
      <c r="F110" s="38">
        <v>307.6</v>
      </c>
      <c r="G110" s="17"/>
      <c r="H110" s="33">
        <f t="shared" si="2"/>
        <v>385.86785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506.64329</v>
      </c>
      <c r="F113" s="39">
        <v>-736.9</v>
      </c>
      <c r="G113" s="39">
        <f>E113*100/D113</f>
        <v>105.35798566089288</v>
      </c>
      <c r="H113" s="24">
        <f t="shared" si="2"/>
        <v>25.76536999999996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496404.3719999999</v>
      </c>
      <c r="E114" s="96">
        <f>E115+E198+E201</f>
        <v>226045.42818</v>
      </c>
      <c r="F114" s="73">
        <f>F115+F201+F198</f>
        <v>181620.36122</v>
      </c>
      <c r="G114" s="98">
        <f>E114*100/D114</f>
        <v>45.536550628929604</v>
      </c>
      <c r="H114" s="99">
        <f t="shared" si="2"/>
        <v>-270358.9438199999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490847.9579999999</v>
      </c>
      <c r="E115" s="101">
        <f>E116+E119+E144+E183</f>
        <v>225641.49466</v>
      </c>
      <c r="F115" s="97">
        <f>F116+F119+F144+F183</f>
        <v>181619.34072</v>
      </c>
      <c r="G115" s="98">
        <f>E115*100/D115</f>
        <v>45.96973278230487</v>
      </c>
      <c r="H115" s="99">
        <f t="shared" si="2"/>
        <v>-265206.4633399999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55576</v>
      </c>
      <c r="F116" s="102">
        <f>F117+F118</f>
        <v>48971</v>
      </c>
      <c r="G116" s="73">
        <f>E116*100/D116</f>
        <v>46.47483337932649</v>
      </c>
      <c r="H116" s="20">
        <f t="shared" si="2"/>
        <v>-64007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55576</v>
      </c>
      <c r="F117" s="92">
        <v>48971</v>
      </c>
      <c r="G117" s="63">
        <f>E117*100/D117</f>
        <v>46.99992388813247</v>
      </c>
      <c r="H117" s="60">
        <f t="shared" si="2"/>
        <v>-62671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95871.65800000001</v>
      </c>
      <c r="E119" s="102">
        <f>E120+E121+E122+E123+E124+E125+E126+E127+E128</f>
        <v>23452.70833</v>
      </c>
      <c r="F119" s="96">
        <f>F122+F123+F124+F127+F128+F120+F121+F126+F125</f>
        <v>16968.92464</v>
      </c>
      <c r="G119" s="107">
        <f>E119*100/D119</f>
        <v>24.462608469752343</v>
      </c>
      <c r="H119" s="108">
        <f t="shared" si="2"/>
        <v>-72418.94967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4372.3</v>
      </c>
      <c r="F122" s="113"/>
      <c r="G122" s="17"/>
      <c r="H122" s="33">
        <f t="shared" si="2"/>
        <v>-46865.7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1188.12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7730.6823300000015</v>
      </c>
      <c r="F128" s="116">
        <f>F130+F131+F132+F133+F134+F136+F135+F137+F138+F129+F140+F139+F141</f>
        <v>8775.29164</v>
      </c>
      <c r="G128" s="98">
        <f>E128*100/D128</f>
        <v>40.58718823337937</v>
      </c>
      <c r="H128" s="99">
        <f t="shared" si="2"/>
        <v>-11316.417669999997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5498.993</v>
      </c>
      <c r="F131" s="91">
        <v>6184.8</v>
      </c>
      <c r="G131" s="52">
        <f>E131*100/D131</f>
        <v>67.25033937066615</v>
      </c>
      <c r="H131" s="56">
        <f t="shared" si="2"/>
        <v>-2677.9069999999992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94.1</v>
      </c>
      <c r="F132" s="52">
        <v>154.9</v>
      </c>
      <c r="G132" s="52">
        <f>E132*100/D132</f>
        <v>27.873222748815163</v>
      </c>
      <c r="H132" s="56">
        <f t="shared" si="2"/>
        <v>-243.50000000000003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83.98933</v>
      </c>
      <c r="F140" s="118">
        <v>15.09164</v>
      </c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128279.45994999999</v>
      </c>
      <c r="F144" s="98">
        <f>F147+F153+F155+F156+F157+F177+F178+F179+F181+F145+F154+F146+F152+F176</f>
        <v>115537.71608</v>
      </c>
      <c r="G144" s="98">
        <f t="shared" si="3"/>
        <v>52.11347686266449</v>
      </c>
      <c r="H144" s="99">
        <f t="shared" si="2"/>
        <v>-117874.64004999996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9898.8</v>
      </c>
      <c r="F145" s="36">
        <v>6570</v>
      </c>
      <c r="G145" s="55">
        <f t="shared" si="3"/>
        <v>44.62879221651645</v>
      </c>
      <c r="H145" s="56">
        <f t="shared" si="2"/>
        <v>-12281.5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7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429" t="s">
        <v>194</v>
      </c>
      <c r="H148" s="428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328</v>
      </c>
      <c r="F149" s="192" t="s">
        <v>328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51.15</v>
      </c>
      <c r="F152" s="58">
        <v>46.383</v>
      </c>
      <c r="G152" s="52">
        <f t="shared" si="3"/>
        <v>42.41293532338309</v>
      </c>
      <c r="H152" s="89">
        <f>E152-D152</f>
        <v>-69.44999999999999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128.4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1246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2034.008</v>
      </c>
      <c r="F156" s="91">
        <v>1915.667</v>
      </c>
      <c r="G156" s="63">
        <f>E156*100/D156</f>
        <v>46.863304379881576</v>
      </c>
      <c r="H156" s="60">
        <f t="shared" si="4"/>
        <v>-2306.2920000000004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89143.95419999998</v>
      </c>
      <c r="F157" s="128">
        <f>F158+F159+F160+F161+F162+F163+F164+F165+F166+F167+F168+F169+F170+F171+F172+F173+F174+F175</f>
        <v>79900.96607999998</v>
      </c>
      <c r="G157" s="98">
        <f>E157*100/D157</f>
        <v>56.51436709759548</v>
      </c>
      <c r="H157" s="99">
        <f t="shared" si="4"/>
        <v>-68592.84580000001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7258.819</v>
      </c>
      <c r="F158" s="36">
        <v>7246.97</v>
      </c>
      <c r="G158" s="32">
        <f>E158*100/D158</f>
        <v>54.783953086438395</v>
      </c>
      <c r="H158" s="135">
        <f t="shared" si="4"/>
        <v>-5991.080999999999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4334.6194</v>
      </c>
      <c r="F161" s="55">
        <v>4252.3</v>
      </c>
      <c r="G161" s="55">
        <f aca="true" t="shared" si="5" ref="G161:G180">E161*100/D161</f>
        <v>42.61198942225455</v>
      </c>
      <c r="H161" s="56">
        <f t="shared" si="4"/>
        <v>-5837.6806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57407</v>
      </c>
      <c r="F162" s="48">
        <v>50097</v>
      </c>
      <c r="G162" s="52">
        <f t="shared" si="5"/>
        <v>59.00018191217445</v>
      </c>
      <c r="H162" s="56">
        <f t="shared" si="4"/>
        <v>-39892.7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142.9</v>
      </c>
      <c r="F163" s="48">
        <v>135</v>
      </c>
      <c r="G163" s="52">
        <f t="shared" si="5"/>
        <v>50</v>
      </c>
      <c r="H163" s="56">
        <f t="shared" si="4"/>
        <v>-142.9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2449.9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7386.2</v>
      </c>
      <c r="F165" s="48">
        <v>9169.9</v>
      </c>
      <c r="G165" s="52">
        <f t="shared" si="5"/>
        <v>50</v>
      </c>
      <c r="H165" s="56">
        <f t="shared" si="4"/>
        <v>-7386.2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88.698</v>
      </c>
      <c r="F168" s="52">
        <v>83.2</v>
      </c>
      <c r="G168" s="52">
        <f t="shared" si="5"/>
        <v>44.19431988041853</v>
      </c>
      <c r="H168" s="56">
        <f t="shared" si="4"/>
        <v>-112.002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48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7565.01</v>
      </c>
      <c r="F170" s="52">
        <v>6087.8</v>
      </c>
      <c r="G170" s="52">
        <f t="shared" si="5"/>
        <v>53.65103117642053</v>
      </c>
      <c r="H170" s="56">
        <f t="shared" si="4"/>
        <v>-6535.389999999999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12.2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186.7708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3725</v>
      </c>
      <c r="F177" s="52">
        <v>3750</v>
      </c>
      <c r="G177" s="52">
        <f t="shared" si="5"/>
        <v>47.54125559965796</v>
      </c>
      <c r="H177" s="56">
        <f t="shared" si="4"/>
        <v>-4110.3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1886.846</v>
      </c>
      <c r="F178" s="52">
        <v>1595.1</v>
      </c>
      <c r="G178" s="52">
        <f t="shared" si="5"/>
        <v>53.27665461938108</v>
      </c>
      <c r="H178" s="56">
        <f t="shared" si="4"/>
        <v>-1654.754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8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140.348</v>
      </c>
      <c r="F180" s="39"/>
      <c r="G180" s="39">
        <f t="shared" si="5"/>
        <v>27.486878182530358</v>
      </c>
      <c r="H180" s="61">
        <f t="shared" si="4"/>
        <v>-370.252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17696</v>
      </c>
      <c r="F181" s="117">
        <f>F182</f>
        <v>15068</v>
      </c>
      <c r="G181" s="98">
        <f>E181*100/D181</f>
        <v>44.05606592476411</v>
      </c>
      <c r="H181" s="138">
        <f t="shared" si="4"/>
        <v>-22471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17696</v>
      </c>
      <c r="F182" s="1">
        <v>15068</v>
      </c>
      <c r="G182" s="19">
        <f>E182*100/D182</f>
        <v>44.05606592476411</v>
      </c>
      <c r="H182" s="20">
        <f t="shared" si="4"/>
        <v>-22471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18333.326380000002</v>
      </c>
      <c r="F183" s="73">
        <f>F184+F189+F186+F188</f>
        <v>141.7</v>
      </c>
      <c r="G183" s="19">
        <f>E183*100/D183</f>
        <v>62.701190114640625</v>
      </c>
      <c r="H183" s="33">
        <f t="shared" si="4"/>
        <v>-10905.873619999998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17282.7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137.03238</v>
      </c>
      <c r="F186" s="63"/>
      <c r="G186" s="63">
        <f>E186*100/D186</f>
        <v>24.91497818181818</v>
      </c>
      <c r="H186" s="24">
        <f t="shared" si="4"/>
        <v>-412.96762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329</v>
      </c>
      <c r="C188" s="144"/>
      <c r="D188" s="144">
        <v>6780.2</v>
      </c>
      <c r="E188" s="63"/>
      <c r="F188" s="63"/>
      <c r="G188" s="63">
        <f>E188*100/D188</f>
        <v>0</v>
      </c>
      <c r="H188" s="24">
        <f t="shared" si="4"/>
        <v>-6780.2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429" t="s">
        <v>194</v>
      </c>
      <c r="H191" s="428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324</v>
      </c>
      <c r="F192" s="192" t="s">
        <v>324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1211.414</v>
      </c>
      <c r="F198" s="32">
        <v>1.4</v>
      </c>
      <c r="G198" s="17"/>
      <c r="H198" s="33">
        <f t="shared" si="4"/>
        <v>-4345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566721.5379199999</v>
      </c>
      <c r="E203" s="19">
        <f>E115+E8+E198+E201</f>
        <v>258831.59668</v>
      </c>
      <c r="F203" s="170">
        <f>F115+F8+F198</f>
        <v>209752.84072</v>
      </c>
      <c r="G203" s="73">
        <f>E203*100/D203</f>
        <v>45.67174165110651</v>
      </c>
      <c r="H203" s="20">
        <f t="shared" si="4"/>
        <v>-307889.94123999996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E107" sqref="E107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27" t="s">
        <v>194</v>
      </c>
      <c r="H5" s="428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330</v>
      </c>
      <c r="F6" s="187" t="s">
        <v>330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70414.01591999999</v>
      </c>
      <c r="E8" s="32">
        <f>E9+E17+E29+E36+E67+E71+E79+E109+E51+E78+E26+E77</f>
        <v>40282.74901</v>
      </c>
      <c r="F8" s="32">
        <f>F9+F17+F29+F36+F67+F71+F79+F109+F51+F78+F26+F77+F76</f>
        <v>34613.155</v>
      </c>
      <c r="G8" s="181">
        <f>E8*100/D8</f>
        <v>57.208424322462655</v>
      </c>
      <c r="H8" s="182">
        <f aca="true" t="shared" si="0" ref="H8:H73">E8-D8</f>
        <v>-30131.26690999999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42983</v>
      </c>
      <c r="E9" s="59">
        <f>E10</f>
        <v>25035.981</v>
      </c>
      <c r="F9" s="59">
        <f>F10</f>
        <v>23598.379</v>
      </c>
      <c r="G9" s="17">
        <f>E9*100/D9</f>
        <v>58.2462392108508</v>
      </c>
      <c r="H9" s="24">
        <f t="shared" si="0"/>
        <v>-17947.019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42983</v>
      </c>
      <c r="E10" s="63">
        <f>E11+E12+E13+E14</f>
        <v>25035.981</v>
      </c>
      <c r="F10" s="63">
        <f>F11+F12+F13+F14</f>
        <v>23598.379</v>
      </c>
      <c r="G10" s="23">
        <f>E10*100/D10</f>
        <v>58.2462392108508</v>
      </c>
      <c r="H10" s="30">
        <f t="shared" si="0"/>
        <v>-17947.019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42180</v>
      </c>
      <c r="E11" s="52">
        <v>24710.601</v>
      </c>
      <c r="F11" s="196">
        <v>23465.594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160.927</v>
      </c>
      <c r="F12" s="197">
        <v>62.009</v>
      </c>
      <c r="G12" s="32"/>
      <c r="H12" s="33">
        <f t="shared" si="0"/>
        <v>-530.073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164.453</v>
      </c>
      <c r="F13" s="198">
        <v>70.776</v>
      </c>
      <c r="G13" s="29"/>
      <c r="H13" s="30">
        <f t="shared" si="0"/>
        <v>52.453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10513.429871220604</v>
      </c>
      <c r="F16" s="43">
        <f>F10*30/77.97</f>
        <v>9079.791843016545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</v>
      </c>
      <c r="F17" s="165">
        <f>F18+F21+F23+F24+F25</f>
        <v>5128.31</v>
      </c>
      <c r="G17" s="32">
        <f>E17*100/D17</f>
        <v>56.448838553102966</v>
      </c>
      <c r="H17" s="33">
        <f t="shared" si="0"/>
        <v>-3768.482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</v>
      </c>
      <c r="F18" s="51">
        <f>F19+F20</f>
        <v>1244.239</v>
      </c>
      <c r="G18" s="52">
        <f>E18*100/D18</f>
        <v>59.64162914449447</v>
      </c>
      <c r="H18" s="33">
        <f t="shared" si="0"/>
        <v>-985.9549999999999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493.677</v>
      </c>
      <c r="F19" s="199">
        <v>587.775</v>
      </c>
      <c r="G19" s="52">
        <f>E19*100/D19</f>
        <v>70.93060344827587</v>
      </c>
      <c r="H19" s="33">
        <f t="shared" si="0"/>
        <v>-202.32299999999998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</v>
      </c>
      <c r="F20" s="199">
        <v>656.464</v>
      </c>
      <c r="G20" s="52">
        <f>E20*100/D20</f>
        <v>55.14413279908415</v>
      </c>
      <c r="H20" s="33">
        <f t="shared" si="0"/>
        <v>-783.632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>
        <v>0.9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3281.522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601.649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</v>
      </c>
      <c r="F26" s="57">
        <f>F27+F28</f>
        <v>1536.208</v>
      </c>
      <c r="G26" s="17">
        <f t="shared" si="1"/>
        <v>24.931607794181666</v>
      </c>
      <c r="H26" s="33">
        <f t="shared" si="0"/>
        <v>-5994.082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</v>
      </c>
      <c r="F27" s="198">
        <v>96.586</v>
      </c>
      <c r="G27" s="52">
        <f t="shared" si="1"/>
        <v>31.5403080872914</v>
      </c>
      <c r="H27" s="56">
        <f t="shared" si="0"/>
        <v>-533.3009999999999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1439.622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564.773</v>
      </c>
      <c r="F29" s="59">
        <f>F31+F33+F34</f>
        <v>460.892</v>
      </c>
      <c r="G29" s="29">
        <f t="shared" si="1"/>
        <v>53.67289142314089</v>
      </c>
      <c r="H29" s="24">
        <f t="shared" si="0"/>
        <v>-487.477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475.523</v>
      </c>
      <c r="F31" s="35">
        <f>F32</f>
        <v>434.722</v>
      </c>
      <c r="G31" s="55">
        <f>E31*100/D31</f>
        <v>53.107326334599065</v>
      </c>
      <c r="H31" s="56">
        <f t="shared" si="0"/>
        <v>-419.87699999999995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475.523</v>
      </c>
      <c r="F32" s="198">
        <v>434.722</v>
      </c>
      <c r="G32" s="55">
        <f>E32*100/D32</f>
        <v>53.107326334599065</v>
      </c>
      <c r="H32" s="56">
        <f t="shared" si="0"/>
        <v>-419.87699999999995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71.25</v>
      </c>
      <c r="F33" s="197">
        <v>26.17</v>
      </c>
      <c r="G33" s="39">
        <f>E33*100/D33</f>
        <v>52.064303982462555</v>
      </c>
      <c r="H33" s="60">
        <f t="shared" si="0"/>
        <v>-65.6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29" t="s">
        <v>194</v>
      </c>
      <c r="H44" s="428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330</v>
      </c>
      <c r="F45" s="192" t="s">
        <v>330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2643.474</v>
      </c>
      <c r="F51" s="153">
        <f>F54+F61+F58</f>
        <v>2067.412</v>
      </c>
      <c r="G51" s="17">
        <f>E51*100/D51</f>
        <v>68.85840062516282</v>
      </c>
      <c r="H51" s="88">
        <f t="shared" si="0"/>
        <v>-1195.5259999999998</v>
      </c>
    </row>
    <row r="52" spans="2:8" ht="0.75" customHeight="1">
      <c r="B52" s="74"/>
      <c r="C52" s="74"/>
      <c r="D52" s="74"/>
      <c r="E52" s="66">
        <f>E54+E61+E66+E56+E65</f>
        <v>5099.2880000000005</v>
      </c>
      <c r="F52" s="66">
        <f>F54+F61+F66+F56+F65</f>
        <v>3967.479</v>
      </c>
      <c r="G52" s="23" t="e">
        <f>E52*100/D52</f>
        <v>#DIV/0!</v>
      </c>
      <c r="H52" s="24">
        <f t="shared" si="0"/>
        <v>5099.2880000000005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2425.281</v>
      </c>
      <c r="F54" s="35">
        <f>F56</f>
        <v>1881.27</v>
      </c>
      <c r="G54" s="63">
        <f>E54*100/D54</f>
        <v>70.91464912280702</v>
      </c>
      <c r="H54" s="60">
        <f t="shared" si="0"/>
        <v>-994.719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2425.281</v>
      </c>
      <c r="F56" s="201">
        <v>1881.27</v>
      </c>
      <c r="G56" s="63">
        <f>E56*100/D56</f>
        <v>70.91464912280702</v>
      </c>
      <c r="H56" s="60">
        <f t="shared" si="0"/>
        <v>-994.719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218.193</v>
      </c>
      <c r="F61" s="76">
        <f>F63+F65</f>
        <v>186.142</v>
      </c>
      <c r="G61" s="55">
        <f>E61*100/D61</f>
        <v>74.46860068259387</v>
      </c>
      <c r="H61" s="56">
        <f t="shared" si="0"/>
        <v>-74.80699999999999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187.659</v>
      </c>
      <c r="F63" s="202">
        <v>167.345</v>
      </c>
      <c r="G63" s="55">
        <f>E63*100/D63</f>
        <v>64.04744027303754</v>
      </c>
      <c r="H63" s="56">
        <f t="shared" si="0"/>
        <v>-105.34100000000001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30.533</v>
      </c>
      <c r="F65" s="203">
        <v>18.797</v>
      </c>
      <c r="G65" s="55" t="e">
        <f>E65*100/D65</f>
        <v>#DIV/0!</v>
      </c>
      <c r="H65" s="56">
        <f t="shared" si="0"/>
        <v>30.533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</v>
      </c>
      <c r="F67" s="59">
        <f>F69</f>
        <v>966.269</v>
      </c>
      <c r="G67" s="29">
        <f>E67*100/D67</f>
        <v>85.2114990609527</v>
      </c>
      <c r="H67" s="24">
        <f t="shared" si="0"/>
        <v>-346.46500000000015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</v>
      </c>
      <c r="F69" s="203">
        <v>966.269</v>
      </c>
      <c r="G69" s="23">
        <f>E69*100/D69</f>
        <v>85.2114990609527</v>
      </c>
      <c r="H69" s="24">
        <f t="shared" si="0"/>
        <v>-346.46500000000015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57">
        <v>1001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E81+E83+E91+E95+E100+E104+E93+E89+E92+E102+E88+E103+E101+E108</f>
        <v>1141.891</v>
      </c>
      <c r="F79" s="86">
        <f>F81+F83+F91+F95+F100+F104+F93+F89+F92+F102+F88+F103</f>
        <v>345.49</v>
      </c>
      <c r="G79" s="29">
        <f>E79*100/D79</f>
        <v>101.24942365667671</v>
      </c>
      <c r="H79" s="24">
        <f t="shared" si="2"/>
        <v>14.090999999999894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</v>
      </c>
      <c r="F81" s="201">
        <v>45.575</v>
      </c>
      <c r="G81" s="55">
        <f>E81*100/D81</f>
        <v>70.81257706535143</v>
      </c>
      <c r="H81" s="33">
        <f t="shared" si="2"/>
        <v>-23.670999999999992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196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196">
        <v>22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25.9</v>
      </c>
      <c r="F92" s="52"/>
      <c r="G92" s="55"/>
      <c r="H92" s="33">
        <f t="shared" si="2"/>
        <v>20.9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29" t="s">
        <v>194</v>
      </c>
      <c r="H96" s="428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330</v>
      </c>
      <c r="F97" s="192" t="s">
        <v>330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</v>
      </c>
      <c r="F104" s="90">
        <f>F106</f>
        <v>253.915</v>
      </c>
      <c r="G104" s="63">
        <f>E104*100/D104</f>
        <v>54.6273958150167</v>
      </c>
      <c r="H104" s="60">
        <f t="shared" si="2"/>
        <v>-258.03400000000005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</v>
      </c>
      <c r="F106" s="201">
        <v>253.915</v>
      </c>
      <c r="G106" s="37">
        <f>E106*100/D106</f>
        <v>54.6273958150167</v>
      </c>
      <c r="H106" s="56">
        <f t="shared" si="2"/>
        <v>-258.03400000000005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961.87547</v>
      </c>
      <c r="F109" s="93">
        <f>F110+F111+F112+F113</f>
        <v>-490.805</v>
      </c>
      <c r="G109" s="52">
        <f>E109*100/D109</f>
        <v>200.02487741587302</v>
      </c>
      <c r="H109" s="33">
        <f t="shared" si="2"/>
        <v>480.99754999999993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425.391</v>
      </c>
      <c r="F110" s="197">
        <v>84.744</v>
      </c>
      <c r="G110" s="17"/>
      <c r="H110" s="33">
        <f t="shared" si="2"/>
        <v>425.391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16.6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-592.149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542580.1179999999</v>
      </c>
      <c r="E114" s="96">
        <f>E115+E198+E201</f>
        <v>281692.1325199999</v>
      </c>
      <c r="F114" s="73">
        <f>F115+F201+F198</f>
        <v>226358.12600000002</v>
      </c>
      <c r="G114" s="98">
        <f>E114*100/D114</f>
        <v>51.917149776579166</v>
      </c>
      <c r="H114" s="99">
        <f t="shared" si="2"/>
        <v>-260887.98547999997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537023.7039999999</v>
      </c>
      <c r="E115" s="101">
        <f>E116+E119+E144+E183</f>
        <v>277988.19899999996</v>
      </c>
      <c r="F115" s="97">
        <f>F116+F119+F144+F183</f>
        <v>226356.66550000003</v>
      </c>
      <c r="G115" s="98">
        <f>E115*100/D115</f>
        <v>51.76460497542581</v>
      </c>
      <c r="H115" s="99">
        <f t="shared" si="2"/>
        <v>-259035.50499999995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66766</v>
      </c>
      <c r="F116" s="102">
        <f>F117+F118</f>
        <v>60933</v>
      </c>
      <c r="G116" s="73">
        <f>E116*100/D116</f>
        <v>55.83235075219722</v>
      </c>
      <c r="H116" s="20">
        <f t="shared" si="2"/>
        <v>-52817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65430</v>
      </c>
      <c r="F117" s="204">
        <v>57365</v>
      </c>
      <c r="G117" s="63">
        <f>E117*100/D117</f>
        <v>55.33332769541722</v>
      </c>
      <c r="H117" s="60">
        <f t="shared" si="2"/>
        <v>-52817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142047.40400000004</v>
      </c>
      <c r="E119" s="102">
        <f>E120+E121+E122+E123+E124+E125+E126+E127+E128</f>
        <v>42216.926</v>
      </c>
      <c r="F119" s="96">
        <f>F122+F123+F124+F127+F128+F120+F121+F126+F125</f>
        <v>39635.790810000006</v>
      </c>
      <c r="G119" s="107">
        <f>E119*100/D119</f>
        <v>29.720308017737505</v>
      </c>
      <c r="H119" s="108">
        <f t="shared" si="2"/>
        <v>-99830.47800000003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4615.129</v>
      </c>
      <c r="F121" s="206">
        <v>20420.061</v>
      </c>
      <c r="G121" s="17"/>
      <c r="H121" s="33">
        <f t="shared" si="2"/>
        <v>-18460.517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15294.857</v>
      </c>
      <c r="F122" s="207">
        <v>933.7</v>
      </c>
      <c r="G122" s="17"/>
      <c r="H122" s="33">
        <f t="shared" si="2"/>
        <v>-35943.143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1386.14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D130+D131+D132+D133+D134+D136+D135+D137+D138+D129+D140+D139+D141+D142+D143</f>
        <v>42147.200000000004</v>
      </c>
      <c r="E128" s="116">
        <f>E130+E131+E132+E133+E134+E136+E135+E137+E138+E129+E140+E139</f>
        <v>10957.214</v>
      </c>
      <c r="F128" s="116">
        <f>F130+F131+F132+F133+F134+F136+F135+F137+F138+F129+F140+F139+F141</f>
        <v>9313.87681</v>
      </c>
      <c r="G128" s="98">
        <f>E128*100/D128</f>
        <v>25.997489750208786</v>
      </c>
      <c r="H128" s="99">
        <f t="shared" si="2"/>
        <v>-31189.986000000004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6156.825</v>
      </c>
      <c r="F131" s="209">
        <v>6688.4</v>
      </c>
      <c r="G131" s="52">
        <f>E131*100/D131</f>
        <v>75.2953442013477</v>
      </c>
      <c r="H131" s="56">
        <f t="shared" si="2"/>
        <v>-2020.0749999999998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115.1</v>
      </c>
      <c r="F132" s="200">
        <v>181.9</v>
      </c>
      <c r="G132" s="52">
        <f>E132*100/D132</f>
        <v>34.093601895734594</v>
      </c>
      <c r="H132" s="56">
        <f t="shared" si="2"/>
        <v>-222.50000000000003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>
        <v>2527</v>
      </c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104.689</v>
      </c>
      <c r="F140" s="210">
        <v>23.07681</v>
      </c>
      <c r="G140" s="29"/>
      <c r="H140" s="122"/>
    </row>
    <row r="141" spans="1:8" ht="12">
      <c r="A141" s="27" t="s">
        <v>151</v>
      </c>
      <c r="B141" s="114" t="s">
        <v>331</v>
      </c>
      <c r="C141" s="123"/>
      <c r="D141" s="123">
        <v>4750</v>
      </c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332</v>
      </c>
      <c r="C142" s="123"/>
      <c r="D142" s="123">
        <v>18302.7</v>
      </c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333</v>
      </c>
      <c r="C143" s="124"/>
      <c r="D143" s="114">
        <v>47.4</v>
      </c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141166.93199999997</v>
      </c>
      <c r="F144" s="98">
        <f>F147+F153+F155+F156+F157+F177+F178+F179+F181+F145+F154+F146+F152+F176</f>
        <v>125613.61782000001</v>
      </c>
      <c r="G144" s="98">
        <f t="shared" si="3"/>
        <v>57.34900698383655</v>
      </c>
      <c r="H144" s="99">
        <f t="shared" si="2"/>
        <v>-104987.16799999998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10926.34</v>
      </c>
      <c r="F145" s="211">
        <v>6880</v>
      </c>
      <c r="G145" s="55">
        <f t="shared" si="3"/>
        <v>49.26146174758682</v>
      </c>
      <c r="H145" s="56">
        <f t="shared" si="2"/>
        <v>-11253.96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04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429" t="s">
        <v>194</v>
      </c>
      <c r="H148" s="428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330</v>
      </c>
      <c r="F149" s="192" t="s">
        <v>330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56.45</v>
      </c>
      <c r="F152" s="204">
        <v>52.483</v>
      </c>
      <c r="G152" s="52">
        <f t="shared" si="3"/>
        <v>46.807628524046436</v>
      </c>
      <c r="H152" s="89">
        <f>E152-D152</f>
        <v>-64.14999999999999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204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120.406</v>
      </c>
      <c r="F154" s="200">
        <v>142.6612</v>
      </c>
      <c r="G154" s="52">
        <f t="shared" si="3"/>
        <v>28.572852396772664</v>
      </c>
      <c r="H154" s="89">
        <f>E154-D154</f>
        <v>-300.99399999999997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1416</v>
      </c>
      <c r="F155" s="204">
        <v>1246</v>
      </c>
      <c r="G155" s="52">
        <f t="shared" si="3"/>
        <v>66.19915848527349</v>
      </c>
      <c r="H155" s="89">
        <f aca="true" t="shared" si="4" ref="H155:H203">E155-D155</f>
        <v>-723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2442.984</v>
      </c>
      <c r="F156" s="209">
        <v>2235.667</v>
      </c>
      <c r="G156" s="63">
        <f>E156*100/D156</f>
        <v>56.28606317535654</v>
      </c>
      <c r="H156" s="60">
        <f t="shared" si="4"/>
        <v>-1897.3160000000003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95993.13299999999</v>
      </c>
      <c r="F157" s="128">
        <f>F158+F159+F160+F161+F162+F163+F164+F165+F166+F167+F168+F169+F170+F171+F172+F173+F174+F175</f>
        <v>85527.75762</v>
      </c>
      <c r="G157" s="98">
        <f>E157*100/D157</f>
        <v>60.856523652058364</v>
      </c>
      <c r="H157" s="99">
        <f t="shared" si="4"/>
        <v>-61743.667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8394.871</v>
      </c>
      <c r="F158" s="211">
        <v>8286.704</v>
      </c>
      <c r="G158" s="32">
        <f>E158*100/D158</f>
        <v>63.3579951546804</v>
      </c>
      <c r="H158" s="135">
        <f t="shared" si="4"/>
        <v>-4855.029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212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6199.06</v>
      </c>
      <c r="F161" s="213">
        <v>5288.37554</v>
      </c>
      <c r="G161" s="55">
        <f aca="true" t="shared" si="5" ref="G161:G180">E161*100/D161</f>
        <v>60.94059357274167</v>
      </c>
      <c r="H161" s="56">
        <f t="shared" si="4"/>
        <v>-3973.239999999999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58668</v>
      </c>
      <c r="F162" s="204">
        <v>51216</v>
      </c>
      <c r="G162" s="52">
        <f t="shared" si="5"/>
        <v>60.29617768605659</v>
      </c>
      <c r="H162" s="56">
        <f t="shared" si="4"/>
        <v>-38631.7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166.717</v>
      </c>
      <c r="F163" s="204">
        <v>157.5</v>
      </c>
      <c r="G163" s="52">
        <f t="shared" si="5"/>
        <v>58.333449965010495</v>
      </c>
      <c r="H163" s="56">
        <f t="shared" si="4"/>
        <v>-119.083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2639.9</v>
      </c>
      <c r="F164" s="204">
        <v>346.53</v>
      </c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8617.233</v>
      </c>
      <c r="F165" s="204">
        <v>10337.5</v>
      </c>
      <c r="G165" s="52">
        <f t="shared" si="5"/>
        <v>58.333331076873094</v>
      </c>
      <c r="H165" s="56">
        <f t="shared" si="4"/>
        <v>-6155.1669999999995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302.325</v>
      </c>
      <c r="F166" s="204">
        <v>285.6</v>
      </c>
      <c r="G166" s="52">
        <f t="shared" si="5"/>
        <v>75</v>
      </c>
      <c r="H166" s="56">
        <f t="shared" si="4"/>
        <v>-100.77500000000003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204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108.523</v>
      </c>
      <c r="F168" s="200">
        <v>97.327</v>
      </c>
      <c r="G168" s="52">
        <f t="shared" si="5"/>
        <v>54.0722471350274</v>
      </c>
      <c r="H168" s="56">
        <f t="shared" si="4"/>
        <v>-92.17699999999999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204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8497.01</v>
      </c>
      <c r="F170" s="200">
        <v>6873.825</v>
      </c>
      <c r="G170" s="52">
        <f t="shared" si="5"/>
        <v>60.260772744035634</v>
      </c>
      <c r="H170" s="56">
        <f t="shared" si="4"/>
        <v>-5603.389999999999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14.233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274.974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198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4345</v>
      </c>
      <c r="F177" s="200">
        <v>4385</v>
      </c>
      <c r="G177" s="52">
        <f t="shared" si="5"/>
        <v>55.45416257195002</v>
      </c>
      <c r="H177" s="56">
        <f t="shared" si="4"/>
        <v>-3490.3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2207.007</v>
      </c>
      <c r="F178" s="200">
        <v>1911.849</v>
      </c>
      <c r="G178" s="52">
        <f t="shared" si="5"/>
        <v>62.316664784278295</v>
      </c>
      <c r="H178" s="56">
        <f t="shared" si="4"/>
        <v>-1334.5929999999998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14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237.512</v>
      </c>
      <c r="F180" s="39"/>
      <c r="G180" s="39">
        <f t="shared" si="5"/>
        <v>46.5162553858206</v>
      </c>
      <c r="H180" s="61">
        <f t="shared" si="4"/>
        <v>-273.088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21040</v>
      </c>
      <c r="F181" s="117">
        <f>F182</f>
        <v>17915</v>
      </c>
      <c r="G181" s="98">
        <f>E181*100/D181</f>
        <v>52.38130803893743</v>
      </c>
      <c r="H181" s="138">
        <f t="shared" si="4"/>
        <v>-19127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21040</v>
      </c>
      <c r="F182" s="215">
        <v>17915</v>
      </c>
      <c r="G182" s="19">
        <f>E182*100/D182</f>
        <v>52.38130803893743</v>
      </c>
      <c r="H182" s="20">
        <f t="shared" si="4"/>
        <v>-19127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27838.341</v>
      </c>
      <c r="F183" s="73">
        <f>F184+F189+F186+F188</f>
        <v>174.25687</v>
      </c>
      <c r="G183" s="19">
        <f>E183*100/D183</f>
        <v>95.20896946564885</v>
      </c>
      <c r="H183" s="33">
        <f t="shared" si="4"/>
        <v>-1400.8590000000004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1173.594</v>
      </c>
      <c r="F184" s="213">
        <v>174.25687</v>
      </c>
      <c r="G184" s="29"/>
      <c r="H184" s="24">
        <f t="shared" si="4"/>
        <v>-652.406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20012.1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161.547</v>
      </c>
      <c r="F186" s="63"/>
      <c r="G186" s="63">
        <f>E186*100/D186</f>
        <v>29.372181818181815</v>
      </c>
      <c r="H186" s="24">
        <f t="shared" si="4"/>
        <v>-388.453</v>
      </c>
    </row>
    <row r="187" spans="1:8" ht="12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12.75" thickBot="1">
      <c r="A188" s="91" t="s">
        <v>235</v>
      </c>
      <c r="B188" s="143" t="s">
        <v>329</v>
      </c>
      <c r="C188" s="144"/>
      <c r="D188" s="144">
        <v>6780.2</v>
      </c>
      <c r="E188" s="63">
        <v>6491.1</v>
      </c>
      <c r="F188" s="63"/>
      <c r="G188" s="63">
        <f>E188*100/D188</f>
        <v>95.73611397893868</v>
      </c>
      <c r="H188" s="24">
        <f t="shared" si="4"/>
        <v>-289.09999999999945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429" t="s">
        <v>194</v>
      </c>
      <c r="H191" s="428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330</v>
      </c>
      <c r="F192" s="192" t="s">
        <v>330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12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4511.414</v>
      </c>
      <c r="F198" s="216">
        <v>1.84</v>
      </c>
      <c r="G198" s="17"/>
      <c r="H198" s="33">
        <f t="shared" si="4"/>
        <v>-1045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612994.1339199999</v>
      </c>
      <c r="E203" s="19">
        <f>E115+E8+E198+E201</f>
        <v>321974.8815299999</v>
      </c>
      <c r="F203" s="170">
        <f>F115+F8+F198</f>
        <v>260971.66050000003</v>
      </c>
      <c r="G203" s="73">
        <f>E203*100/D203</f>
        <v>52.52495312981574</v>
      </c>
      <c r="H203" s="20">
        <f t="shared" si="4"/>
        <v>-291019.25239000004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8"/>
  <sheetViews>
    <sheetView zoomScalePageLayoutView="0" workbookViewId="0" topLeftCell="A1">
      <selection activeCell="E116" sqref="E116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335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27" t="s">
        <v>194</v>
      </c>
      <c r="H5" s="428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336</v>
      </c>
      <c r="F6" s="187" t="s">
        <v>336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71869.37392</v>
      </c>
      <c r="E8" s="32">
        <f>E9+E17+E29+E36+E67+E71+E79+E109+E51+E78+E26+E77</f>
        <v>43528.75947</v>
      </c>
      <c r="F8" s="32">
        <f>F9+F17+F29+F36+F67+F71+F79+F109+F51+F78+F26+F77+F76</f>
        <v>40691.67800000001</v>
      </c>
      <c r="G8" s="181">
        <f>E8*100/D8</f>
        <v>60.566493202588894</v>
      </c>
      <c r="H8" s="182">
        <f aca="true" t="shared" si="0" ref="H8:H73">E8-D8</f>
        <v>-28340.61445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44438.358</v>
      </c>
      <c r="E9" s="59">
        <f>E10</f>
        <v>27935.44462</v>
      </c>
      <c r="F9" s="59">
        <f>F10</f>
        <v>27771.226</v>
      </c>
      <c r="G9" s="17">
        <f>E9*100/D9</f>
        <v>62.86335921772807</v>
      </c>
      <c r="H9" s="24">
        <f t="shared" si="0"/>
        <v>-16502.91338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44438.358</v>
      </c>
      <c r="E10" s="63">
        <f>E11+E12+E13+E14</f>
        <v>27935.44462</v>
      </c>
      <c r="F10" s="63">
        <f>F11+F12+F13+F14</f>
        <v>27771.226</v>
      </c>
      <c r="G10" s="23">
        <f>E10*100/D10</f>
        <v>62.86335921772807</v>
      </c>
      <c r="H10" s="30">
        <f t="shared" si="0"/>
        <v>-16502.91338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43635.358</v>
      </c>
      <c r="E11" s="52">
        <v>27542.849</v>
      </c>
      <c r="F11" s="196">
        <v>27408.724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196.515</v>
      </c>
      <c r="F12" s="197">
        <v>283.987</v>
      </c>
      <c r="G12" s="32"/>
      <c r="H12" s="33">
        <f t="shared" si="0"/>
        <v>-494.485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196.08062</v>
      </c>
      <c r="F13" s="198">
        <v>78.515</v>
      </c>
      <c r="G13" s="29"/>
      <c r="H13" s="30">
        <f t="shared" si="0"/>
        <v>84.08062000000001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11731.009778835385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4884.518370000001</v>
      </c>
      <c r="F17" s="165">
        <f>F18+F21+F23+F24+F25</f>
        <v>5280.043</v>
      </c>
      <c r="G17" s="32">
        <f>E17*100/D17</f>
        <v>56.448842829076625</v>
      </c>
      <c r="H17" s="33">
        <f t="shared" si="0"/>
        <v>-3768.4816299999993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1457.04537</v>
      </c>
      <c r="F18" s="51">
        <f>F19+F20</f>
        <v>1277.42</v>
      </c>
      <c r="G18" s="52">
        <f>E18*100/D18</f>
        <v>59.641644289807616</v>
      </c>
      <c r="H18" s="33">
        <f t="shared" si="0"/>
        <v>-985.95463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493.67695</v>
      </c>
      <c r="F19" s="199">
        <v>589.374</v>
      </c>
      <c r="G19" s="52">
        <f>E19*100/D19</f>
        <v>70.93059626436782</v>
      </c>
      <c r="H19" s="33">
        <f t="shared" si="0"/>
        <v>-202.32305000000002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963.36842</v>
      </c>
      <c r="F20" s="199">
        <v>688.046</v>
      </c>
      <c r="G20" s="52">
        <f>E20*100/D20</f>
        <v>55.144156840297654</v>
      </c>
      <c r="H20" s="33">
        <f t="shared" si="0"/>
        <v>-783.63158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3390.434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609.489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1990.74663</v>
      </c>
      <c r="F26" s="57">
        <f>F27+F28</f>
        <v>1926.442</v>
      </c>
      <c r="G26" s="17">
        <f t="shared" si="1"/>
        <v>24.93161568414498</v>
      </c>
      <c r="H26" s="33">
        <f t="shared" si="0"/>
        <v>-5994.08137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245.69963</v>
      </c>
      <c r="F27" s="198">
        <v>126.473</v>
      </c>
      <c r="G27" s="52">
        <f t="shared" si="1"/>
        <v>31.54038896020539</v>
      </c>
      <c r="H27" s="56">
        <f t="shared" si="0"/>
        <v>-533.3003699999999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1799.969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639.4369800000001</v>
      </c>
      <c r="F29" s="59">
        <f>F31+F33+F34</f>
        <v>522.4639999999999</v>
      </c>
      <c r="G29" s="29">
        <f t="shared" si="1"/>
        <v>60.768541696364935</v>
      </c>
      <c r="H29" s="24">
        <f t="shared" si="0"/>
        <v>-412.81301999999994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547.73698</v>
      </c>
      <c r="F31" s="35">
        <f>F32</f>
        <v>495.594</v>
      </c>
      <c r="G31" s="55">
        <f>E31*100/D31</f>
        <v>61.172322984141175</v>
      </c>
      <c r="H31" s="56">
        <f t="shared" si="0"/>
        <v>-347.66301999999996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547.73698</v>
      </c>
      <c r="F32" s="198">
        <v>495.594</v>
      </c>
      <c r="G32" s="55">
        <f>E32*100/D32</f>
        <v>61.172322984141175</v>
      </c>
      <c r="H32" s="56">
        <f t="shared" si="0"/>
        <v>-347.66301999999996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73.7</v>
      </c>
      <c r="F33" s="197">
        <v>26.87</v>
      </c>
      <c r="G33" s="39">
        <f>E33*100/D33</f>
        <v>53.85458531238583</v>
      </c>
      <c r="H33" s="60">
        <f t="shared" si="0"/>
        <v>-63.14999999999999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29" t="s">
        <v>194</v>
      </c>
      <c r="H44" s="428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336</v>
      </c>
      <c r="F45" s="192" t="s">
        <v>336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2887.49557</v>
      </c>
      <c r="F51" s="153">
        <f>F54+F61+F58</f>
        <v>2325.5609999999997</v>
      </c>
      <c r="G51" s="17">
        <f>E51*100/D51</f>
        <v>75.21478431883304</v>
      </c>
      <c r="H51" s="88">
        <f t="shared" si="0"/>
        <v>-951.50443</v>
      </c>
    </row>
    <row r="52" spans="2:8" ht="0.75" customHeight="1">
      <c r="B52" s="74"/>
      <c r="C52" s="74"/>
      <c r="D52" s="74"/>
      <c r="E52" s="66">
        <f>E54+E61+E66+E56+E65</f>
        <v>5551.859550000001</v>
      </c>
      <c r="F52" s="66">
        <f>F54+F61+F66+F56+F65</f>
        <v>4455.754</v>
      </c>
      <c r="G52" s="23" t="e">
        <f>E52*100/D52</f>
        <v>#DIV/0!</v>
      </c>
      <c r="H52" s="24">
        <f t="shared" si="0"/>
        <v>5551.859550000001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2632.088</v>
      </c>
      <c r="F54" s="35">
        <f>F56</f>
        <v>2108.553</v>
      </c>
      <c r="G54" s="63">
        <f>E54*100/D54</f>
        <v>76.9616374269006</v>
      </c>
      <c r="H54" s="60">
        <f t="shared" si="0"/>
        <v>-787.9119999999998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2632.088</v>
      </c>
      <c r="F56" s="201">
        <v>2108.553</v>
      </c>
      <c r="G56" s="63">
        <f>E56*100/D56</f>
        <v>76.9616374269006</v>
      </c>
      <c r="H56" s="60">
        <f t="shared" si="0"/>
        <v>-787.9119999999998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255.40757</v>
      </c>
      <c r="F61" s="76">
        <f>F63+F65</f>
        <v>217.00799999999998</v>
      </c>
      <c r="G61" s="55">
        <f>E61*100/D61</f>
        <v>87.16981911262798</v>
      </c>
      <c r="H61" s="56">
        <f t="shared" si="0"/>
        <v>-37.59243000000001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223.13159</v>
      </c>
      <c r="F63" s="202">
        <v>195.368</v>
      </c>
      <c r="G63" s="55">
        <f>E63*100/D63</f>
        <v>76.15412627986348</v>
      </c>
      <c r="H63" s="56">
        <f t="shared" si="0"/>
        <v>-69.86841000000001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32.27598</v>
      </c>
      <c r="F65" s="203">
        <v>21.64</v>
      </c>
      <c r="G65" s="55" t="e">
        <f>E65*100/D65</f>
        <v>#DIV/0!</v>
      </c>
      <c r="H65" s="56">
        <f t="shared" si="0"/>
        <v>32.27598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1996.33504</v>
      </c>
      <c r="F67" s="59">
        <f>F69</f>
        <v>966.752</v>
      </c>
      <c r="G67" s="29">
        <f>E67*100/D67</f>
        <v>85.21150076831141</v>
      </c>
      <c r="H67" s="24">
        <f t="shared" si="0"/>
        <v>-346.46496000000025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1996.33504</v>
      </c>
      <c r="F69" s="203">
        <v>966.752</v>
      </c>
      <c r="G69" s="23">
        <f>E69*100/D69</f>
        <v>85.21150076831141</v>
      </c>
      <c r="H69" s="24">
        <f t="shared" si="0"/>
        <v>-346.46496000000025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8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225">
        <v>1434.366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220">
        <f>E81+E83+E91+E95+E100+E104+E93+E89+E92+E102+E88+E103+E101+E108</f>
        <v>1149.69177</v>
      </c>
      <c r="F79" s="86">
        <f>F81+F83+F91+F95+F100+F104+F93+F89+F92+F102+F88+F103</f>
        <v>456.575</v>
      </c>
      <c r="G79" s="29">
        <f>E79*100/D79</f>
        <v>101.94110391913458</v>
      </c>
      <c r="H79" s="24">
        <f t="shared" si="2"/>
        <v>21.891769999999724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57.42927</v>
      </c>
      <c r="F81" s="201">
        <v>78.175</v>
      </c>
      <c r="G81" s="55">
        <f>E81*100/D81</f>
        <v>70.81290998766956</v>
      </c>
      <c r="H81" s="33">
        <f t="shared" si="2"/>
        <v>-23.670729999999992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12.5</v>
      </c>
      <c r="F83" s="196">
        <v>27</v>
      </c>
      <c r="G83" s="55">
        <f>E83*100/D83</f>
        <v>20.833333333333332</v>
      </c>
      <c r="H83" s="33">
        <f t="shared" si="2"/>
        <v>-47.5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201">
        <v>2.5</v>
      </c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6.5</v>
      </c>
      <c r="F91" s="196">
        <v>26.5</v>
      </c>
      <c r="G91" s="55">
        <f>E91*100/D91</f>
        <v>162.5</v>
      </c>
      <c r="H91" s="33">
        <f t="shared" si="2"/>
        <v>2.5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2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29" t="s">
        <v>194</v>
      </c>
      <c r="H96" s="428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336</v>
      </c>
      <c r="F97" s="192" t="s">
        <v>336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310.6665</v>
      </c>
      <c r="F104" s="90">
        <f>F106</f>
        <v>322.4</v>
      </c>
      <c r="G104" s="63">
        <f>E104*100/D104</f>
        <v>54.627483734833824</v>
      </c>
      <c r="H104" s="60">
        <f t="shared" si="2"/>
        <v>-258.03350000000006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310.6665</v>
      </c>
      <c r="F106" s="201">
        <v>322.4</v>
      </c>
      <c r="G106" s="37">
        <f>E106*100/D106</f>
        <v>54.627483734833824</v>
      </c>
      <c r="H106" s="56">
        <f t="shared" si="2"/>
        <v>-258.03350000000006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981.9349500000001</v>
      </c>
      <c r="F109" s="93">
        <f>F110+F111+F112+F113</f>
        <v>8.249000000000024</v>
      </c>
      <c r="G109" s="52">
        <f>E109*100/D109</f>
        <v>204.19630620594933</v>
      </c>
      <c r="H109" s="33">
        <f t="shared" si="2"/>
        <v>501.05703000000005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438.942</v>
      </c>
      <c r="F110" s="197">
        <v>151.705</v>
      </c>
      <c r="G110" s="17"/>
      <c r="H110" s="33">
        <f t="shared" si="2"/>
        <v>438.942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35.44695</v>
      </c>
      <c r="F111" s="197">
        <v>0.112</v>
      </c>
      <c r="G111" s="17"/>
      <c r="H111" s="33">
        <f t="shared" si="2"/>
        <v>35.44695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-250.959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D115+D200+D203</f>
        <v>529278.018</v>
      </c>
      <c r="E114" s="96">
        <f>E115+E200+E203</f>
        <v>341950.60295</v>
      </c>
      <c r="F114" s="73">
        <f>F115+F203+F200</f>
        <v>251863.35439</v>
      </c>
      <c r="G114" s="98">
        <f>E114*100/D114</f>
        <v>64.60699128260413</v>
      </c>
      <c r="H114" s="99">
        <f t="shared" si="2"/>
        <v>-187327.41505000007</v>
      </c>
    </row>
    <row r="115" spans="1:8" ht="12.75" thickBot="1">
      <c r="A115" s="100" t="s">
        <v>232</v>
      </c>
      <c r="B115" s="95" t="s">
        <v>233</v>
      </c>
      <c r="C115" s="73">
        <f>C116+C119+C146+C185</f>
        <v>382644.24799999996</v>
      </c>
      <c r="D115" s="101">
        <f>D116+D119+D146+D185</f>
        <v>523721.604</v>
      </c>
      <c r="E115" s="102">
        <f>E116+E119+E146+E185</f>
        <v>338246.66943</v>
      </c>
      <c r="F115" s="97">
        <f>F116+F119+F146+F185</f>
        <v>251861.89389</v>
      </c>
      <c r="G115" s="98">
        <f>E115*100/D115</f>
        <v>64.58520459087268</v>
      </c>
      <c r="H115" s="99">
        <f t="shared" si="2"/>
        <v>-185474.93456999998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76620</v>
      </c>
      <c r="F116" s="102">
        <f>F117+F118</f>
        <v>69327</v>
      </c>
      <c r="G116" s="73">
        <f>E116*100/D116</f>
        <v>62.35909790101653</v>
      </c>
      <c r="H116" s="20">
        <f t="shared" si="2"/>
        <v>-46249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75284</v>
      </c>
      <c r="F117" s="204">
        <v>65759</v>
      </c>
      <c r="G117" s="63">
        <f>E117*100/D117</f>
        <v>63.66673150270197</v>
      </c>
      <c r="H117" s="60">
        <f t="shared" si="2"/>
        <v>-42963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106">
        <f>D122+D123+D124+D128+D129+D120+D121+D125</f>
        <v>123562.904</v>
      </c>
      <c r="E119" s="218">
        <f>E122+E123+E124+E128+E129+E120+E121+E125+E127</f>
        <v>76606.70613000002</v>
      </c>
      <c r="F119" s="96">
        <f>F122+F123+F124+F128+F129+F120+F121+F126+F125</f>
        <v>41628.627160000004</v>
      </c>
      <c r="G119" s="107">
        <f>E119*100/D119</f>
        <v>61.99814317248486</v>
      </c>
      <c r="H119" s="108">
        <f t="shared" si="2"/>
        <v>-46956.197869999975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226">
        <v>5798.611</v>
      </c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9230.2584</v>
      </c>
      <c r="F121" s="206">
        <v>20420.061</v>
      </c>
      <c r="G121" s="17"/>
      <c r="H121" s="33">
        <f t="shared" si="2"/>
        <v>-13845.3876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16533.065</v>
      </c>
      <c r="F122" s="207">
        <v>933.7</v>
      </c>
      <c r="G122" s="17"/>
      <c r="H122" s="33">
        <f t="shared" si="2"/>
        <v>-34704.935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>E127-D127</f>
        <v>-13012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2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D131+D132+D133+D134+D135+D137+D136+D138+D139+D130+D141+D140+D142+D143+D144+D145</f>
        <v>43369.100000000006</v>
      </c>
      <c r="E129" s="219">
        <f>E131+E132+E133+E134+E135+E137+E136+E138+E139+E130+E141+E140+E142+E143+E144+E145</f>
        <v>38943.41673000001</v>
      </c>
      <c r="F129" s="116">
        <f>F131+F132+F133+F134+F135+F137+F136+F138+F139+F130+F141+F140+F142</f>
        <v>9346.582159999998</v>
      </c>
      <c r="G129" s="98">
        <f>E129*100/D129</f>
        <v>89.79530755768509</v>
      </c>
      <c r="H129" s="99">
        <f t="shared" si="2"/>
        <v>-4425.683269999994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2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2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6256.825</v>
      </c>
      <c r="F132" s="209">
        <v>6688.4</v>
      </c>
      <c r="G132" s="52">
        <f>E132*100/D132</f>
        <v>76.51830155682471</v>
      </c>
      <c r="H132" s="56">
        <f t="shared" si="2"/>
        <v>-1920.0749999999998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144</v>
      </c>
      <c r="F133" s="200">
        <v>207.8</v>
      </c>
      <c r="G133" s="52">
        <f>E133*100/D133</f>
        <v>42.654028436018955</v>
      </c>
      <c r="H133" s="56">
        <f t="shared" si="2"/>
        <v>-193.60000000000002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2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3" ref="G135:G157">E135*100/D135</f>
        <v>#DIV/0!</v>
      </c>
      <c r="H135" s="56">
        <f t="shared" si="2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3"/>
        <v>#DIV/0!</v>
      </c>
      <c r="H137" s="56">
        <f t="shared" si="2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3"/>
        <v>100</v>
      </c>
      <c r="H138" s="56">
        <f t="shared" si="2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3"/>
        <v>#DIV/0!</v>
      </c>
      <c r="H139" s="24">
        <f t="shared" si="2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665</v>
      </c>
      <c r="E141" s="156">
        <v>123.03173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30"/>
    </row>
    <row r="143" spans="1:8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30"/>
    </row>
    <row r="144" spans="1:8" ht="12.75" thickBot="1">
      <c r="A144" s="27" t="s">
        <v>151</v>
      </c>
      <c r="B144" s="114" t="s">
        <v>275</v>
      </c>
      <c r="C144" s="124"/>
      <c r="D144" s="114">
        <v>1221.9</v>
      </c>
      <c r="E144" s="125">
        <v>488.76</v>
      </c>
      <c r="F144" s="227">
        <v>3036.04</v>
      </c>
      <c r="G144" s="126"/>
      <c r="H144" s="30"/>
    </row>
    <row r="145" spans="1:8" ht="12.75" thickBot="1">
      <c r="A145" s="27" t="s">
        <v>151</v>
      </c>
      <c r="B145" s="114" t="s">
        <v>333</v>
      </c>
      <c r="C145" s="124"/>
      <c r="D145" s="114">
        <v>47.4</v>
      </c>
      <c r="E145" s="125">
        <v>47.4</v>
      </c>
      <c r="F145" s="39"/>
      <c r="G145" s="126"/>
      <c r="H145" s="30"/>
    </row>
    <row r="146" spans="1:8" ht="12.75" thickBot="1">
      <c r="A146" s="72" t="s">
        <v>157</v>
      </c>
      <c r="B146" s="127" t="s">
        <v>158</v>
      </c>
      <c r="C146" s="128">
        <f>C149+C155+C157+C158+C159+C179+C180+C181+C183+C147+C156+C148+C154+C178+C153+C182</f>
        <v>244682.84799999997</v>
      </c>
      <c r="D146" s="128">
        <f>D149+D155+D157+D158+D159+D179+D180+D181+D183+D147+D156+D148+D154+D178+D153+D182</f>
        <v>248050.49999999997</v>
      </c>
      <c r="E146" s="128">
        <f>E149+E155+E157+E158+E159+E179+E180+E181+E183+E147+E156+E148+E154+E178+E153+E182</f>
        <v>156428.75929999995</v>
      </c>
      <c r="F146" s="98">
        <f>F149+F155+F157+F158+F159+F179+F180+F181+F183+F147+F156+F148+F154+F178</f>
        <v>139638.67973</v>
      </c>
      <c r="G146" s="98">
        <f t="shared" si="3"/>
        <v>63.063271108100956</v>
      </c>
      <c r="H146" s="99">
        <f t="shared" si="2"/>
        <v>-91621.74070000002</v>
      </c>
    </row>
    <row r="147" spans="1:8" ht="15" customHeight="1">
      <c r="A147" s="13" t="s">
        <v>204</v>
      </c>
      <c r="B147" s="130" t="s">
        <v>205</v>
      </c>
      <c r="C147" s="130">
        <v>22180.3</v>
      </c>
      <c r="D147" s="130">
        <v>22180.3</v>
      </c>
      <c r="E147" s="131">
        <v>10926.34</v>
      </c>
      <c r="F147" s="211">
        <v>7260</v>
      </c>
      <c r="G147" s="55">
        <f t="shared" si="3"/>
        <v>49.26146174758682</v>
      </c>
      <c r="H147" s="56">
        <f t="shared" si="2"/>
        <v>-11253.96</v>
      </c>
    </row>
    <row r="148" spans="1:8" ht="26.25" customHeight="1">
      <c r="A148" s="13" t="s">
        <v>216</v>
      </c>
      <c r="B148" s="132" t="s">
        <v>217</v>
      </c>
      <c r="C148" s="132"/>
      <c r="D148" s="132"/>
      <c r="E148" s="112"/>
      <c r="F148" s="133"/>
      <c r="G148" s="52" t="e">
        <f t="shared" si="3"/>
        <v>#DIV/0!</v>
      </c>
      <c r="H148" s="89">
        <f t="shared" si="2"/>
        <v>0</v>
      </c>
    </row>
    <row r="149" spans="1:8" ht="12.75" thickBot="1">
      <c r="A149" s="34" t="s">
        <v>159</v>
      </c>
      <c r="B149" s="75" t="s">
        <v>160</v>
      </c>
      <c r="C149" s="75">
        <v>636.5</v>
      </c>
      <c r="D149" s="75">
        <v>661.5</v>
      </c>
      <c r="E149" s="91">
        <v>743.4</v>
      </c>
      <c r="F149" s="204">
        <v>626.7</v>
      </c>
      <c r="G149" s="39">
        <f t="shared" si="3"/>
        <v>112.38095238095238</v>
      </c>
      <c r="H149" s="61">
        <f>E149-D149</f>
        <v>81.89999999999998</v>
      </c>
    </row>
    <row r="150" spans="1:8" s="9" customFormat="1" ht="12.75" thickBot="1">
      <c r="A150" s="185" t="s">
        <v>4</v>
      </c>
      <c r="B150" s="178"/>
      <c r="C150" s="191" t="s">
        <v>238</v>
      </c>
      <c r="D150" s="178" t="s">
        <v>240</v>
      </c>
      <c r="E150" s="186" t="s">
        <v>5</v>
      </c>
      <c r="F150" s="175" t="s">
        <v>5</v>
      </c>
      <c r="G150" s="429" t="s">
        <v>194</v>
      </c>
      <c r="H150" s="428"/>
    </row>
    <row r="151" spans="1:8" s="9" customFormat="1" ht="12">
      <c r="A151" s="183" t="s">
        <v>6</v>
      </c>
      <c r="B151" s="176" t="s">
        <v>7</v>
      </c>
      <c r="C151" s="183" t="s">
        <v>239</v>
      </c>
      <c r="D151" s="176" t="s">
        <v>239</v>
      </c>
      <c r="E151" s="187" t="s">
        <v>336</v>
      </c>
      <c r="F151" s="192" t="s">
        <v>336</v>
      </c>
      <c r="G151" s="175"/>
      <c r="H151" s="178"/>
    </row>
    <row r="152" spans="1:8" ht="12.75" thickBot="1">
      <c r="A152" s="184" t="s">
        <v>9</v>
      </c>
      <c r="B152" s="179"/>
      <c r="C152" s="184" t="s">
        <v>8</v>
      </c>
      <c r="D152" s="177" t="s">
        <v>8</v>
      </c>
      <c r="E152" s="188" t="s">
        <v>284</v>
      </c>
      <c r="F152" s="184" t="s">
        <v>259</v>
      </c>
      <c r="G152" s="177" t="s">
        <v>10</v>
      </c>
      <c r="H152" s="190" t="s">
        <v>11</v>
      </c>
    </row>
    <row r="153" spans="1:8" ht="24">
      <c r="A153" s="13" t="s">
        <v>260</v>
      </c>
      <c r="B153" s="132" t="s">
        <v>261</v>
      </c>
      <c r="C153" s="68"/>
      <c r="D153" s="68"/>
      <c r="E153" s="104"/>
      <c r="F153" s="34"/>
      <c r="G153" s="55"/>
      <c r="H153" s="56"/>
    </row>
    <row r="154" spans="1:8" ht="39" customHeight="1">
      <c r="A154" s="58" t="s">
        <v>220</v>
      </c>
      <c r="B154" s="132" t="s">
        <v>221</v>
      </c>
      <c r="C154" s="132">
        <v>120.6</v>
      </c>
      <c r="D154" s="132">
        <v>120.6</v>
      </c>
      <c r="E154" s="48">
        <v>61.15</v>
      </c>
      <c r="F154" s="204">
        <v>60.783</v>
      </c>
      <c r="G154" s="52">
        <f t="shared" si="3"/>
        <v>50.70480928689884</v>
      </c>
      <c r="H154" s="89">
        <f>E154-D154</f>
        <v>-59.449999999999996</v>
      </c>
    </row>
    <row r="155" spans="1:9" ht="12">
      <c r="A155" s="58" t="s">
        <v>162</v>
      </c>
      <c r="B155" s="67" t="s">
        <v>163</v>
      </c>
      <c r="C155" s="68">
        <v>1220.6</v>
      </c>
      <c r="D155" s="68">
        <v>1220.6</v>
      </c>
      <c r="E155" s="48">
        <v>1220.6</v>
      </c>
      <c r="F155" s="204">
        <v>1171.6</v>
      </c>
      <c r="G155" s="52">
        <f t="shared" si="3"/>
        <v>100</v>
      </c>
      <c r="H155" s="89">
        <f>E155-D155</f>
        <v>0</v>
      </c>
      <c r="I155" s="9"/>
    </row>
    <row r="156" spans="1:9" ht="24.75" customHeight="1">
      <c r="A156" s="58" t="s">
        <v>213</v>
      </c>
      <c r="B156" s="134" t="s">
        <v>214</v>
      </c>
      <c r="C156" s="132">
        <v>421.4</v>
      </c>
      <c r="D156" s="132">
        <v>421.4</v>
      </c>
      <c r="E156" s="52">
        <v>120.406</v>
      </c>
      <c r="F156" s="200">
        <v>185.45956</v>
      </c>
      <c r="G156" s="52">
        <f t="shared" si="3"/>
        <v>28.572852396772664</v>
      </c>
      <c r="H156" s="89">
        <f>E156-D156</f>
        <v>-300.99399999999997</v>
      </c>
      <c r="I156" s="9"/>
    </row>
    <row r="157" spans="1:9" s="9" customFormat="1" ht="12">
      <c r="A157" s="58" t="s">
        <v>164</v>
      </c>
      <c r="B157" s="67" t="s">
        <v>165</v>
      </c>
      <c r="C157" s="68"/>
      <c r="D157" s="68">
        <v>2139</v>
      </c>
      <c r="E157" s="48">
        <v>1586</v>
      </c>
      <c r="F157" s="204">
        <v>1416</v>
      </c>
      <c r="G157" s="52">
        <f t="shared" si="3"/>
        <v>74.14679756895745</v>
      </c>
      <c r="H157" s="89">
        <f aca="true" t="shared" si="4" ref="H157:H205">E157-D157</f>
        <v>-553</v>
      </c>
      <c r="I157" s="4"/>
    </row>
    <row r="158" spans="1:8" ht="12.75" thickBot="1">
      <c r="A158" s="27" t="s">
        <v>166</v>
      </c>
      <c r="B158" s="79" t="s">
        <v>167</v>
      </c>
      <c r="C158" s="75">
        <v>4340.3</v>
      </c>
      <c r="D158" s="75">
        <v>4340.3</v>
      </c>
      <c r="E158" s="91">
        <v>2642.984</v>
      </c>
      <c r="F158" s="209">
        <v>2315.667</v>
      </c>
      <c r="G158" s="63">
        <f>E158*100/D158</f>
        <v>60.89403958251733</v>
      </c>
      <c r="H158" s="60">
        <f t="shared" si="4"/>
        <v>-1697.3160000000003</v>
      </c>
    </row>
    <row r="159" spans="1:8" ht="12.75" thickBot="1">
      <c r="A159" s="100" t="s">
        <v>168</v>
      </c>
      <c r="B159" s="41" t="s">
        <v>169</v>
      </c>
      <c r="C159" s="128">
        <f>C160+C161+C162+C163+C164+C165+C166+C167+C168+C169+C170+C171+C172+C173+C174+C175+C176+C177</f>
        <v>159364.5</v>
      </c>
      <c r="D159" s="128">
        <f>D160+D161+D162+D163+D164+D165+D166+D167+D168+D169+D170+D171+D172+D173+D174+D175+D176+D177</f>
        <v>159633.2</v>
      </c>
      <c r="E159" s="217">
        <f>E160+E161+E162+E163+E164+E165+E166+E167+E168+E169+E170+E171+E172+E173+E174+E175+E176+E177</f>
        <v>106394.80829999996</v>
      </c>
      <c r="F159" s="128">
        <f>F160+F161+F162+F163+F164+F165+F166+F167+F168+F169+F170+F171+F172+F173+F174+F175+F176+F177</f>
        <v>95093.72116999999</v>
      </c>
      <c r="G159" s="98">
        <f>E159*100/D159</f>
        <v>66.64954927922258</v>
      </c>
      <c r="H159" s="99">
        <f t="shared" si="4"/>
        <v>-53238.39170000005</v>
      </c>
    </row>
    <row r="160" spans="1:8" ht="12">
      <c r="A160" s="13" t="s">
        <v>168</v>
      </c>
      <c r="B160" s="67" t="s">
        <v>161</v>
      </c>
      <c r="C160" s="68">
        <v>13249.9</v>
      </c>
      <c r="D160" s="68">
        <v>15146.3</v>
      </c>
      <c r="E160" s="221">
        <v>9532.296</v>
      </c>
      <c r="F160" s="211">
        <v>9399.543</v>
      </c>
      <c r="G160" s="32">
        <f>E160*100/D160</f>
        <v>62.934815763585824</v>
      </c>
      <c r="H160" s="135">
        <f t="shared" si="4"/>
        <v>-5614.003999999999</v>
      </c>
    </row>
    <row r="161" spans="1:8" ht="24" customHeight="1">
      <c r="A161" s="13" t="s">
        <v>168</v>
      </c>
      <c r="B161" s="132" t="s">
        <v>224</v>
      </c>
      <c r="C161" s="161">
        <v>93</v>
      </c>
      <c r="D161" s="161">
        <v>93</v>
      </c>
      <c r="E161" s="131"/>
      <c r="F161" s="131"/>
      <c r="G161" s="23">
        <f>E161*100/D161</f>
        <v>0</v>
      </c>
      <c r="H161" s="33">
        <f t="shared" si="4"/>
        <v>-93</v>
      </c>
    </row>
    <row r="162" spans="1:8" ht="24" customHeight="1">
      <c r="A162" s="13" t="s">
        <v>168</v>
      </c>
      <c r="B162" s="132" t="s">
        <v>212</v>
      </c>
      <c r="C162" s="132">
        <v>2076.2</v>
      </c>
      <c r="D162" s="132">
        <v>2076.2</v>
      </c>
      <c r="E162" s="136">
        <v>1857.387</v>
      </c>
      <c r="F162" s="212">
        <v>1831.67753</v>
      </c>
      <c r="G162" s="17">
        <f>E162*100/D162</f>
        <v>89.46089008766015</v>
      </c>
      <c r="H162" s="33">
        <f t="shared" si="4"/>
        <v>-218.81299999999987</v>
      </c>
    </row>
    <row r="163" spans="1:8" ht="12">
      <c r="A163" s="13" t="s">
        <v>168</v>
      </c>
      <c r="B163" s="68" t="s">
        <v>170</v>
      </c>
      <c r="C163" s="68">
        <v>10356.3</v>
      </c>
      <c r="D163" s="68">
        <v>10172.3</v>
      </c>
      <c r="E163" s="221">
        <v>7477.839</v>
      </c>
      <c r="F163" s="213">
        <v>6256.49064</v>
      </c>
      <c r="G163" s="55">
        <f aca="true" t="shared" si="5" ref="G163:G182">E163*100/D163</f>
        <v>73.51178199620539</v>
      </c>
      <c r="H163" s="56">
        <f t="shared" si="4"/>
        <v>-2694.4609999999993</v>
      </c>
    </row>
    <row r="164" spans="1:8" ht="12">
      <c r="A164" s="58" t="s">
        <v>168</v>
      </c>
      <c r="B164" s="67" t="s">
        <v>171</v>
      </c>
      <c r="C164" s="67">
        <v>97299.7</v>
      </c>
      <c r="D164" s="67">
        <v>97299.7</v>
      </c>
      <c r="E164" s="48">
        <v>64568</v>
      </c>
      <c r="F164" s="204">
        <v>56454</v>
      </c>
      <c r="G164" s="52">
        <f t="shared" si="5"/>
        <v>66.35991683427595</v>
      </c>
      <c r="H164" s="56">
        <f t="shared" si="4"/>
        <v>-32731.699999999997</v>
      </c>
    </row>
    <row r="165" spans="1:8" ht="12">
      <c r="A165" s="58" t="s">
        <v>168</v>
      </c>
      <c r="B165" s="67" t="s">
        <v>262</v>
      </c>
      <c r="C165" s="67">
        <v>285.8</v>
      </c>
      <c r="D165" s="67">
        <v>285.8</v>
      </c>
      <c r="E165" s="222">
        <v>190.545</v>
      </c>
      <c r="F165" s="204">
        <v>180</v>
      </c>
      <c r="G165" s="52">
        <f t="shared" si="5"/>
        <v>66.67074877536739</v>
      </c>
      <c r="H165" s="56">
        <f t="shared" si="4"/>
        <v>-95.25500000000002</v>
      </c>
    </row>
    <row r="166" spans="1:8" ht="24">
      <c r="A166" s="58" t="s">
        <v>168</v>
      </c>
      <c r="B166" s="134" t="s">
        <v>263</v>
      </c>
      <c r="C166" s="67">
        <v>4354.2</v>
      </c>
      <c r="D166" s="67">
        <v>3421.1</v>
      </c>
      <c r="E166" s="48">
        <v>2709.9</v>
      </c>
      <c r="F166" s="204">
        <v>693.06</v>
      </c>
      <c r="G166" s="52"/>
      <c r="H166" s="56"/>
    </row>
    <row r="167" spans="1:8" ht="12">
      <c r="A167" s="58" t="s">
        <v>168</v>
      </c>
      <c r="B167" s="67" t="s">
        <v>172</v>
      </c>
      <c r="C167" s="67">
        <v>14772.4</v>
      </c>
      <c r="D167" s="67">
        <v>14772.4</v>
      </c>
      <c r="E167" s="222">
        <v>9748.722</v>
      </c>
      <c r="F167" s="204">
        <v>11505.1</v>
      </c>
      <c r="G167" s="52">
        <f t="shared" si="5"/>
        <v>65.99281091765725</v>
      </c>
      <c r="H167" s="56">
        <f t="shared" si="4"/>
        <v>-5023.678</v>
      </c>
    </row>
    <row r="168" spans="1:8" ht="12">
      <c r="A168" s="58" t="s">
        <v>168</v>
      </c>
      <c r="B168" s="67" t="s">
        <v>173</v>
      </c>
      <c r="C168" s="67">
        <v>403.1</v>
      </c>
      <c r="D168" s="67">
        <v>403.1</v>
      </c>
      <c r="E168" s="48">
        <v>302.325</v>
      </c>
      <c r="F168" s="204">
        <v>285.6</v>
      </c>
      <c r="G168" s="52">
        <f t="shared" si="5"/>
        <v>75</v>
      </c>
      <c r="H168" s="56">
        <f t="shared" si="4"/>
        <v>-100.77500000000003</v>
      </c>
    </row>
    <row r="169" spans="1:8" ht="12">
      <c r="A169" s="58" t="s">
        <v>168</v>
      </c>
      <c r="B169" s="67" t="s">
        <v>174</v>
      </c>
      <c r="C169" s="67">
        <v>823.2</v>
      </c>
      <c r="D169" s="67">
        <v>823.2</v>
      </c>
      <c r="E169" s="48"/>
      <c r="F169" s="204">
        <v>679.4</v>
      </c>
      <c r="G169" s="52">
        <f t="shared" si="5"/>
        <v>0</v>
      </c>
      <c r="H169" s="56">
        <f t="shared" si="4"/>
        <v>-823.2</v>
      </c>
    </row>
    <row r="170" spans="1:8" ht="12">
      <c r="A170" s="58" t="s">
        <v>168</v>
      </c>
      <c r="B170" s="67" t="s">
        <v>175</v>
      </c>
      <c r="C170" s="67">
        <v>200.7</v>
      </c>
      <c r="D170" s="67">
        <v>200.7</v>
      </c>
      <c r="E170" s="222">
        <v>128.348</v>
      </c>
      <c r="F170" s="200">
        <v>102.025</v>
      </c>
      <c r="G170" s="52">
        <f t="shared" si="5"/>
        <v>63.95017438963628</v>
      </c>
      <c r="H170" s="56">
        <f t="shared" si="4"/>
        <v>-72.35199999999998</v>
      </c>
    </row>
    <row r="171" spans="1:10" ht="12">
      <c r="A171" s="58" t="s">
        <v>168</v>
      </c>
      <c r="B171" s="67" t="s">
        <v>176</v>
      </c>
      <c r="C171" s="67">
        <v>278</v>
      </c>
      <c r="D171" s="67">
        <v>278</v>
      </c>
      <c r="E171" s="48">
        <v>183</v>
      </c>
      <c r="F171" s="204">
        <v>175</v>
      </c>
      <c r="G171" s="52">
        <f t="shared" si="5"/>
        <v>65.8273381294964</v>
      </c>
      <c r="H171" s="56">
        <f t="shared" si="4"/>
        <v>-95</v>
      </c>
      <c r="J171" s="1"/>
    </row>
    <row r="172" spans="1:9" ht="12">
      <c r="A172" s="58" t="s">
        <v>168</v>
      </c>
      <c r="B172" s="67" t="s">
        <v>242</v>
      </c>
      <c r="C172" s="67">
        <v>14100.4</v>
      </c>
      <c r="D172" s="67">
        <v>14100.4</v>
      </c>
      <c r="E172" s="112">
        <v>9316.01</v>
      </c>
      <c r="F172" s="200">
        <v>7531.825</v>
      </c>
      <c r="G172" s="52">
        <f t="shared" si="5"/>
        <v>66.06911860656436</v>
      </c>
      <c r="H172" s="56">
        <f t="shared" si="4"/>
        <v>-4784.389999999999</v>
      </c>
      <c r="I172" s="4" t="s">
        <v>209</v>
      </c>
    </row>
    <row r="173" spans="1:8" ht="12.75">
      <c r="A173" s="58" t="s">
        <v>168</v>
      </c>
      <c r="B173" s="162" t="s">
        <v>291</v>
      </c>
      <c r="C173" s="68">
        <v>72.8</v>
      </c>
      <c r="D173" s="68">
        <v>72.8</v>
      </c>
      <c r="E173" s="39">
        <v>36.4</v>
      </c>
      <c r="F173" s="39"/>
      <c r="G173" s="52"/>
      <c r="H173" s="56"/>
    </row>
    <row r="174" spans="1:8" ht="12.75">
      <c r="A174" s="58" t="s">
        <v>168</v>
      </c>
      <c r="B174" s="162" t="s">
        <v>292</v>
      </c>
      <c r="C174" s="68">
        <v>24.4</v>
      </c>
      <c r="D174" s="68">
        <v>24.4</v>
      </c>
      <c r="E174" s="223">
        <v>16.26666</v>
      </c>
      <c r="F174" s="39"/>
      <c r="G174" s="52"/>
      <c r="H174" s="56"/>
    </row>
    <row r="175" spans="1:8" ht="12.75">
      <c r="A175" s="58" t="s">
        <v>168</v>
      </c>
      <c r="B175" s="162" t="s">
        <v>293</v>
      </c>
      <c r="C175" s="68">
        <v>51.5</v>
      </c>
      <c r="D175" s="68">
        <v>51.5</v>
      </c>
      <c r="E175" s="39">
        <v>51.5</v>
      </c>
      <c r="F175" s="39"/>
      <c r="G175" s="52"/>
      <c r="H175" s="56"/>
    </row>
    <row r="176" spans="1:8" ht="12.75">
      <c r="A176" s="58" t="s">
        <v>168</v>
      </c>
      <c r="B176" s="163" t="s">
        <v>296</v>
      </c>
      <c r="C176" s="68">
        <v>922.9</v>
      </c>
      <c r="D176" s="68">
        <v>412.3</v>
      </c>
      <c r="E176" s="224">
        <v>276.26964</v>
      </c>
      <c r="F176" s="39"/>
      <c r="G176" s="52"/>
      <c r="H176" s="56"/>
    </row>
    <row r="177" spans="1:8" ht="12.75">
      <c r="A177" s="58" t="s">
        <v>168</v>
      </c>
      <c r="B177" s="163" t="s">
        <v>294</v>
      </c>
      <c r="C177" s="68"/>
      <c r="D177" s="68"/>
      <c r="E177" s="39"/>
      <c r="F177" s="39"/>
      <c r="G177" s="52"/>
      <c r="H177" s="56"/>
    </row>
    <row r="178" spans="1:8" ht="48">
      <c r="A178" s="48" t="s">
        <v>317</v>
      </c>
      <c r="B178" s="132" t="s">
        <v>223</v>
      </c>
      <c r="C178" s="132">
        <v>3145.1</v>
      </c>
      <c r="D178" s="132">
        <v>3645.8</v>
      </c>
      <c r="E178" s="39"/>
      <c r="F178" s="198">
        <v>3038.6</v>
      </c>
      <c r="G178" s="52">
        <f t="shared" si="5"/>
        <v>0</v>
      </c>
      <c r="H178" s="89">
        <f t="shared" si="4"/>
        <v>-3645.8</v>
      </c>
    </row>
    <row r="179" spans="1:8" ht="12">
      <c r="A179" s="13" t="s">
        <v>177</v>
      </c>
      <c r="B179" s="68" t="s">
        <v>178</v>
      </c>
      <c r="C179" s="68">
        <v>7835.3</v>
      </c>
      <c r="D179" s="68">
        <v>7835.3</v>
      </c>
      <c r="E179" s="52">
        <v>4965</v>
      </c>
      <c r="F179" s="200">
        <v>5031</v>
      </c>
      <c r="G179" s="52">
        <f t="shared" si="5"/>
        <v>63.367069544242085</v>
      </c>
      <c r="H179" s="56">
        <f t="shared" si="4"/>
        <v>-2870.3</v>
      </c>
    </row>
    <row r="180" spans="1:8" ht="12">
      <c r="A180" s="13" t="s">
        <v>177</v>
      </c>
      <c r="B180" s="68" t="s">
        <v>179</v>
      </c>
      <c r="C180" s="68">
        <v>3541.6</v>
      </c>
      <c r="D180" s="68">
        <v>3541.6</v>
      </c>
      <c r="E180" s="52">
        <v>2517.007</v>
      </c>
      <c r="F180" s="200">
        <v>2196.849</v>
      </c>
      <c r="G180" s="52">
        <f t="shared" si="5"/>
        <v>71.069770725096</v>
      </c>
      <c r="H180" s="56">
        <f t="shared" si="4"/>
        <v>-1024.5929999999998</v>
      </c>
    </row>
    <row r="181" spans="1:8" ht="12">
      <c r="A181" s="27" t="s">
        <v>180</v>
      </c>
      <c r="B181" s="79" t="s">
        <v>181</v>
      </c>
      <c r="C181" s="79">
        <v>1633.3</v>
      </c>
      <c r="D181" s="79">
        <v>1633.3</v>
      </c>
      <c r="E181" s="28">
        <v>500</v>
      </c>
      <c r="F181" s="214">
        <v>480.3</v>
      </c>
      <c r="G181" s="39">
        <f t="shared" si="5"/>
        <v>30.61286965040103</v>
      </c>
      <c r="H181" s="61">
        <f t="shared" si="4"/>
        <v>-1133.3</v>
      </c>
    </row>
    <row r="182" spans="1:8" ht="13.5" thickBot="1">
      <c r="A182" s="91" t="s">
        <v>295</v>
      </c>
      <c r="B182" s="164" t="s">
        <v>297</v>
      </c>
      <c r="C182" s="114">
        <v>76.348</v>
      </c>
      <c r="D182" s="114">
        <v>510.6</v>
      </c>
      <c r="E182" s="223">
        <v>367.064</v>
      </c>
      <c r="F182" s="39"/>
      <c r="G182" s="39">
        <f t="shared" si="5"/>
        <v>71.88875832354093</v>
      </c>
      <c r="H182" s="61">
        <f t="shared" si="4"/>
        <v>-143.536</v>
      </c>
    </row>
    <row r="183" spans="1:8" ht="12.75" thickBot="1">
      <c r="A183" s="137" t="s">
        <v>182</v>
      </c>
      <c r="B183" s="40" t="s">
        <v>183</v>
      </c>
      <c r="C183" s="73">
        <f>C184</f>
        <v>40167</v>
      </c>
      <c r="D183" s="73">
        <f>D184</f>
        <v>40167</v>
      </c>
      <c r="E183" s="117">
        <f>E184</f>
        <v>24384</v>
      </c>
      <c r="F183" s="117">
        <f>F184</f>
        <v>20762</v>
      </c>
      <c r="G183" s="98">
        <f>E183*100/D183</f>
        <v>60.70655015311076</v>
      </c>
      <c r="H183" s="138">
        <f t="shared" si="4"/>
        <v>-15783</v>
      </c>
    </row>
    <row r="184" spans="1:8" ht="12.75" thickBot="1">
      <c r="A184" s="139" t="s">
        <v>184</v>
      </c>
      <c r="B184" s="140" t="s">
        <v>185</v>
      </c>
      <c r="C184" s="75">
        <v>40167</v>
      </c>
      <c r="D184" s="75">
        <v>40167</v>
      </c>
      <c r="E184" s="142">
        <v>24384</v>
      </c>
      <c r="F184" s="215">
        <v>20762</v>
      </c>
      <c r="G184" s="19">
        <f>E184*100/D184</f>
        <v>60.70655015311076</v>
      </c>
      <c r="H184" s="20">
        <f t="shared" si="4"/>
        <v>-15783</v>
      </c>
    </row>
    <row r="185" spans="1:8" ht="12.75" thickBot="1">
      <c r="A185" s="72" t="s">
        <v>186</v>
      </c>
      <c r="B185" s="41" t="s">
        <v>206</v>
      </c>
      <c r="C185" s="73">
        <f>C186+C191+C188+C190</f>
        <v>0</v>
      </c>
      <c r="D185" s="73">
        <f>D186+D191+D188+D190+D187</f>
        <v>29239.2</v>
      </c>
      <c r="E185" s="101">
        <f>E186+E191+E188+E190+E187</f>
        <v>28591.203999999998</v>
      </c>
      <c r="F185" s="73">
        <f>F186+F191+F188+F190</f>
        <v>1267.587</v>
      </c>
      <c r="G185" s="19">
        <f>E185*100/D185</f>
        <v>97.7838107745766</v>
      </c>
      <c r="H185" s="33">
        <f t="shared" si="4"/>
        <v>-647.9960000000028</v>
      </c>
    </row>
    <row r="186" spans="1:8" ht="12">
      <c r="A186" s="34" t="s">
        <v>188</v>
      </c>
      <c r="B186" s="140" t="s">
        <v>187</v>
      </c>
      <c r="C186" s="75"/>
      <c r="D186" s="75">
        <v>1826</v>
      </c>
      <c r="E186" s="63">
        <v>1824.58</v>
      </c>
      <c r="F186" s="213">
        <v>1267.587</v>
      </c>
      <c r="G186" s="29"/>
      <c r="H186" s="24">
        <f t="shared" si="4"/>
        <v>-1.4200000000000728</v>
      </c>
    </row>
    <row r="187" spans="1:8" ht="12">
      <c r="A187" s="48" t="s">
        <v>188</v>
      </c>
      <c r="B187" s="53" t="s">
        <v>326</v>
      </c>
      <c r="C187" s="53"/>
      <c r="D187" s="53">
        <v>20083</v>
      </c>
      <c r="E187" s="52">
        <v>20074.998</v>
      </c>
      <c r="F187" s="52"/>
      <c r="G187" s="17"/>
      <c r="H187" s="88"/>
    </row>
    <row r="188" spans="1:8" ht="12">
      <c r="A188" s="34" t="s">
        <v>207</v>
      </c>
      <c r="B188" s="132" t="s">
        <v>321</v>
      </c>
      <c r="C188" s="103"/>
      <c r="D188" s="103">
        <v>550</v>
      </c>
      <c r="E188" s="63">
        <v>200.526</v>
      </c>
      <c r="F188" s="63"/>
      <c r="G188" s="63">
        <f>E188*100/D188</f>
        <v>36.45927272727273</v>
      </c>
      <c r="H188" s="24">
        <f t="shared" si="4"/>
        <v>-349.474</v>
      </c>
    </row>
    <row r="189" spans="1:8" ht="12">
      <c r="A189" s="48" t="s">
        <v>281</v>
      </c>
      <c r="B189" s="150" t="s">
        <v>282</v>
      </c>
      <c r="C189" s="134"/>
      <c r="D189" s="134"/>
      <c r="E189" s="52"/>
      <c r="F189" s="52"/>
      <c r="G189" s="52"/>
      <c r="H189" s="88"/>
    </row>
    <row r="190" spans="1:8" ht="12.75" thickBot="1">
      <c r="A190" s="91" t="s">
        <v>235</v>
      </c>
      <c r="B190" s="143" t="s">
        <v>329</v>
      </c>
      <c r="C190" s="144"/>
      <c r="D190" s="144">
        <v>6780.2</v>
      </c>
      <c r="E190" s="63">
        <v>6491.1</v>
      </c>
      <c r="F190" s="63"/>
      <c r="G190" s="63">
        <f>E190*100/D190</f>
        <v>95.73611397893868</v>
      </c>
      <c r="H190" s="24">
        <f t="shared" si="4"/>
        <v>-289.09999999999945</v>
      </c>
    </row>
    <row r="191" spans="1:8" ht="12.75" thickBot="1">
      <c r="A191" s="100" t="s">
        <v>189</v>
      </c>
      <c r="B191" s="41" t="s">
        <v>183</v>
      </c>
      <c r="C191" s="73">
        <f>C198+C196</f>
        <v>0</v>
      </c>
      <c r="D191" s="73">
        <f>D198+D196</f>
        <v>0</v>
      </c>
      <c r="E191" s="73">
        <f>E198+E196+E197</f>
        <v>0</v>
      </c>
      <c r="F191" s="73">
        <f>F198+F196+F192+F199+F197</f>
        <v>0</v>
      </c>
      <c r="G191" s="73"/>
      <c r="H191" s="20">
        <f t="shared" si="4"/>
        <v>0</v>
      </c>
    </row>
    <row r="192" spans="1:8" ht="19.5" customHeight="1" thickBot="1">
      <c r="A192" s="104" t="s">
        <v>190</v>
      </c>
      <c r="B192" s="193" t="s">
        <v>257</v>
      </c>
      <c r="C192" s="23"/>
      <c r="D192" s="23"/>
      <c r="E192" s="23"/>
      <c r="F192" s="63"/>
      <c r="G192" s="23"/>
      <c r="H192" s="24"/>
    </row>
    <row r="193" spans="1:8" s="9" customFormat="1" ht="12.75" thickBot="1">
      <c r="A193" s="185" t="s">
        <v>4</v>
      </c>
      <c r="B193" s="178"/>
      <c r="C193" s="191" t="s">
        <v>238</v>
      </c>
      <c r="D193" s="178" t="s">
        <v>240</v>
      </c>
      <c r="E193" s="186" t="s">
        <v>5</v>
      </c>
      <c r="F193" s="175" t="s">
        <v>5</v>
      </c>
      <c r="G193" s="429" t="s">
        <v>194</v>
      </c>
      <c r="H193" s="428"/>
    </row>
    <row r="194" spans="1:8" s="9" customFormat="1" ht="12">
      <c r="A194" s="183" t="s">
        <v>6</v>
      </c>
      <c r="B194" s="176" t="s">
        <v>7</v>
      </c>
      <c r="C194" s="183" t="s">
        <v>239</v>
      </c>
      <c r="D194" s="176" t="s">
        <v>239</v>
      </c>
      <c r="E194" s="187" t="s">
        <v>336</v>
      </c>
      <c r="F194" s="192" t="s">
        <v>336</v>
      </c>
      <c r="G194" s="175"/>
      <c r="H194" s="178"/>
    </row>
    <row r="195" spans="1:8" ht="12.75" thickBot="1">
      <c r="A195" s="184" t="s">
        <v>9</v>
      </c>
      <c r="B195" s="179"/>
      <c r="C195" s="184" t="s">
        <v>8</v>
      </c>
      <c r="D195" s="177" t="s">
        <v>8</v>
      </c>
      <c r="E195" s="188" t="s">
        <v>284</v>
      </c>
      <c r="F195" s="184" t="s">
        <v>259</v>
      </c>
      <c r="G195" s="177" t="s">
        <v>10</v>
      </c>
      <c r="H195" s="190" t="s">
        <v>11</v>
      </c>
    </row>
    <row r="196" spans="1:8" ht="24">
      <c r="A196" s="92" t="s">
        <v>190</v>
      </c>
      <c r="B196" s="174" t="s">
        <v>255</v>
      </c>
      <c r="C196" s="174"/>
      <c r="D196" s="174"/>
      <c r="E196" s="55"/>
      <c r="F196" s="55"/>
      <c r="G196" s="32"/>
      <c r="H196" s="33">
        <f t="shared" si="4"/>
        <v>0</v>
      </c>
    </row>
    <row r="197" spans="1:8" ht="12">
      <c r="A197" s="48" t="s">
        <v>190</v>
      </c>
      <c r="B197" s="132" t="s">
        <v>250</v>
      </c>
      <c r="C197" s="132"/>
      <c r="D197" s="132"/>
      <c r="E197" s="55"/>
      <c r="F197" s="55"/>
      <c r="G197" s="17"/>
      <c r="H197" s="33"/>
    </row>
    <row r="198" spans="1:8" ht="12">
      <c r="A198" s="13" t="s">
        <v>190</v>
      </c>
      <c r="B198" s="132" t="s">
        <v>276</v>
      </c>
      <c r="C198" s="132"/>
      <c r="D198" s="132"/>
      <c r="E198" s="55"/>
      <c r="F198" s="55"/>
      <c r="G198" s="52" t="e">
        <f>E198*100/D198</f>
        <v>#DIV/0!</v>
      </c>
      <c r="H198" s="33">
        <f t="shared" si="4"/>
        <v>0</v>
      </c>
    </row>
    <row r="199" spans="1:8" ht="12">
      <c r="A199" s="13" t="s">
        <v>270</v>
      </c>
      <c r="B199" s="132" t="s">
        <v>271</v>
      </c>
      <c r="C199" s="132"/>
      <c r="D199" s="132"/>
      <c r="E199" s="55"/>
      <c r="F199" s="55"/>
      <c r="G199" s="52"/>
      <c r="H199" s="33"/>
    </row>
    <row r="200" spans="1:8" ht="12">
      <c r="A200" s="15" t="s">
        <v>320</v>
      </c>
      <c r="B200" s="74" t="s">
        <v>256</v>
      </c>
      <c r="C200" s="45"/>
      <c r="D200" s="45">
        <v>5556.414</v>
      </c>
      <c r="E200" s="32">
        <v>4511.414</v>
      </c>
      <c r="F200" s="216">
        <v>1.84</v>
      </c>
      <c r="G200" s="17"/>
      <c r="H200" s="33">
        <f t="shared" si="4"/>
        <v>-1045</v>
      </c>
    </row>
    <row r="201" spans="1:8" ht="12">
      <c r="A201" s="145" t="s">
        <v>228</v>
      </c>
      <c r="B201" s="21" t="s">
        <v>131</v>
      </c>
      <c r="C201" s="21"/>
      <c r="D201" s="21"/>
      <c r="E201" s="17">
        <f>E202</f>
        <v>0</v>
      </c>
      <c r="F201" s="17">
        <f>F202</f>
        <v>0</v>
      </c>
      <c r="G201" s="17"/>
      <c r="H201" s="33"/>
    </row>
    <row r="202" spans="1:8" ht="12">
      <c r="A202" s="27" t="s">
        <v>229</v>
      </c>
      <c r="B202" s="27" t="s">
        <v>211</v>
      </c>
      <c r="C202" s="27"/>
      <c r="D202" s="27"/>
      <c r="E202" s="52"/>
      <c r="F202" s="52"/>
      <c r="G202" s="17"/>
      <c r="H202" s="33"/>
    </row>
    <row r="203" spans="1:8" ht="12">
      <c r="A203" s="145" t="s">
        <v>230</v>
      </c>
      <c r="B203" s="21" t="s">
        <v>132</v>
      </c>
      <c r="C203" s="21"/>
      <c r="D203" s="21"/>
      <c r="E203" s="17">
        <f>E204</f>
        <v>-807.48048</v>
      </c>
      <c r="F203" s="17">
        <f>F204</f>
        <v>-0.3795</v>
      </c>
      <c r="G203" s="17"/>
      <c r="H203" s="33">
        <f t="shared" si="4"/>
        <v>-807.48048</v>
      </c>
    </row>
    <row r="204" spans="1:8" ht="12.75" thickBot="1">
      <c r="A204" s="48" t="s">
        <v>231</v>
      </c>
      <c r="B204" s="48" t="s">
        <v>133</v>
      </c>
      <c r="C204" s="48"/>
      <c r="D204" s="48"/>
      <c r="E204" s="52">
        <v>-807.48048</v>
      </c>
      <c r="F204" s="52">
        <v>-0.3795</v>
      </c>
      <c r="G204" s="17"/>
      <c r="H204" s="33">
        <f t="shared" si="4"/>
        <v>-807.48048</v>
      </c>
    </row>
    <row r="205" spans="1:8" ht="12.75" thickBot="1">
      <c r="A205" s="72"/>
      <c r="B205" s="137" t="s">
        <v>191</v>
      </c>
      <c r="C205" s="19">
        <f>C115+C8+C200</f>
        <v>448007.74799999996</v>
      </c>
      <c r="D205" s="19">
        <f>D115+D8+D200</f>
        <v>601147.39192</v>
      </c>
      <c r="E205" s="19">
        <f>E115+E8+E200+E203</f>
        <v>385479.36241999996</v>
      </c>
      <c r="F205" s="170">
        <f>F115+F8+F200</f>
        <v>292555.41189000005</v>
      </c>
      <c r="G205" s="73">
        <f>E205*100/D205</f>
        <v>64.12393492864045</v>
      </c>
      <c r="H205" s="20">
        <f t="shared" si="4"/>
        <v>-215668.0295</v>
      </c>
    </row>
    <row r="206" spans="1:7" ht="12">
      <c r="A206" s="1"/>
      <c r="B206" s="146"/>
      <c r="C206" s="146"/>
      <c r="D206" s="146"/>
      <c r="E206" s="147"/>
      <c r="F206" s="147"/>
      <c r="G206" s="148"/>
    </row>
    <row r="207" spans="1:6" ht="12">
      <c r="A207" s="149" t="s">
        <v>192</v>
      </c>
      <c r="B207" s="5"/>
      <c r="C207" s="5"/>
      <c r="D207" s="5"/>
      <c r="E207" s="9"/>
      <c r="F207" s="9"/>
    </row>
    <row r="208" spans="1:6" ht="12">
      <c r="A208" s="149" t="s">
        <v>193</v>
      </c>
      <c r="B208" s="5"/>
      <c r="C208" s="5"/>
      <c r="D208" s="5" t="s">
        <v>272</v>
      </c>
      <c r="E208" s="9"/>
      <c r="F208" s="9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</sheetData>
  <sheetProtection/>
  <mergeCells count="5">
    <mergeCell ref="G5:H5"/>
    <mergeCell ref="G44:H44"/>
    <mergeCell ref="G96:H96"/>
    <mergeCell ref="G150:H150"/>
    <mergeCell ref="G193:H1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B1">
      <selection activeCell="B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339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27" t="s">
        <v>194</v>
      </c>
      <c r="H5" s="428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340</v>
      </c>
      <c r="F6" s="189" t="s">
        <v>340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80644.26092</v>
      </c>
      <c r="E8" s="32">
        <f>E9+E17+E29+E36+E67+E71+E79+E109+E51+E78+E26+E77</f>
        <v>52457.72251000001</v>
      </c>
      <c r="F8" s="32">
        <f>F9+F17+F29+F36+F67+F71+F79+F109+F51+F78+F26+F77+F76</f>
        <v>40691.67800000001</v>
      </c>
      <c r="G8" s="181">
        <f aca="true" t="shared" si="0" ref="G8:G14">E8*100/D8</f>
        <v>65.04830215015382</v>
      </c>
      <c r="H8" s="182">
        <f aca="true" t="shared" si="1" ref="H8:H73">E8-D8</f>
        <v>-28186.538409999994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31149.24654</v>
      </c>
      <c r="F9" s="59">
        <f>F10</f>
        <v>27771.226</v>
      </c>
      <c r="G9" s="17">
        <f t="shared" si="0"/>
        <v>69.63626398286411</v>
      </c>
      <c r="H9" s="24">
        <f t="shared" si="1"/>
        <v>-13582.11146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31149.24654</v>
      </c>
      <c r="F10" s="63">
        <f>F11+F12+F13+F14</f>
        <v>27771.226</v>
      </c>
      <c r="G10" s="23">
        <f t="shared" si="0"/>
        <v>69.63626398286411</v>
      </c>
      <c r="H10" s="30">
        <f t="shared" si="1"/>
        <v>-13582.11146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30593.04648</v>
      </c>
      <c r="F11" s="196">
        <v>27408.724</v>
      </c>
      <c r="G11" s="23">
        <f t="shared" si="0"/>
        <v>69.91360708735917</v>
      </c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344.21196</v>
      </c>
      <c r="F12" s="197">
        <v>283.987</v>
      </c>
      <c r="G12" s="23">
        <f t="shared" si="0"/>
        <v>49.81359768451519</v>
      </c>
      <c r="H12" s="33">
        <f t="shared" si="1"/>
        <v>-346.78804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211.9881</v>
      </c>
      <c r="F13" s="198">
        <v>78.515</v>
      </c>
      <c r="G13" s="23">
        <f t="shared" si="0"/>
        <v>75.17308510638298</v>
      </c>
      <c r="H13" s="30">
        <f t="shared" si="1"/>
        <v>-70.0119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13080.590652295632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4991.84426</v>
      </c>
      <c r="F17" s="165">
        <f>F18+F21+F23+F24+F25</f>
        <v>5280.043</v>
      </c>
      <c r="G17" s="32">
        <f>E17*100/D17</f>
        <v>56.979970322006224</v>
      </c>
      <c r="H17" s="33">
        <f t="shared" si="1"/>
        <v>-3768.855740000001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1514.73632</v>
      </c>
      <c r="F18" s="51">
        <f>F19+F20</f>
        <v>1277.42</v>
      </c>
      <c r="G18" s="52">
        <f>E18*100/D18</f>
        <v>59.98955722772276</v>
      </c>
      <c r="H18" s="33">
        <f t="shared" si="1"/>
        <v>-1010.26368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498.35466</v>
      </c>
      <c r="F19" s="199">
        <v>589.374</v>
      </c>
      <c r="G19" s="52">
        <f>E19*100/D19</f>
        <v>64.05586889460155</v>
      </c>
      <c r="H19" s="33">
        <f t="shared" si="1"/>
        <v>-279.64534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1016.38166</v>
      </c>
      <c r="F20" s="199">
        <v>688.046</v>
      </c>
      <c r="G20" s="52">
        <f>E20*100/D20</f>
        <v>58.178686891814536</v>
      </c>
      <c r="H20" s="33">
        <f t="shared" si="1"/>
        <v>-730.61834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2888.80708</v>
      </c>
      <c r="F23" s="196">
        <v>3390.434</v>
      </c>
      <c r="G23" s="55">
        <f aca="true" t="shared" si="2" ref="G23:G29">E23*100/D23</f>
        <v>56.028065942591155</v>
      </c>
      <c r="H23" s="56">
        <f t="shared" si="1"/>
        <v>-2267.19292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496.56273</v>
      </c>
      <c r="F24" s="197">
        <v>609.489</v>
      </c>
      <c r="G24" s="55">
        <f t="shared" si="2"/>
        <v>53.41107131332688</v>
      </c>
      <c r="H24" s="56">
        <f t="shared" si="1"/>
        <v>-433.13727000000006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91.73813</v>
      </c>
      <c r="F25" s="38"/>
      <c r="G25" s="55"/>
      <c r="H25" s="56">
        <f t="shared" si="1"/>
        <v>-58.26187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2380.14261</v>
      </c>
      <c r="F26" s="57">
        <f>F27+F28</f>
        <v>1926.442</v>
      </c>
      <c r="G26" s="17">
        <f t="shared" si="2"/>
        <v>29.704152017240354</v>
      </c>
      <c r="H26" s="33">
        <f t="shared" si="1"/>
        <v>-5632.685390000001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292.40791</v>
      </c>
      <c r="F27" s="198">
        <v>126.473</v>
      </c>
      <c r="G27" s="52">
        <f t="shared" si="2"/>
        <v>37.48819358974359</v>
      </c>
      <c r="H27" s="56">
        <f t="shared" si="1"/>
        <v>-487.59209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2087.7347</v>
      </c>
      <c r="F28" s="200">
        <v>1799.969</v>
      </c>
      <c r="G28" s="52">
        <f t="shared" si="2"/>
        <v>28.864708244133553</v>
      </c>
      <c r="H28" s="56">
        <f t="shared" si="1"/>
        <v>-5145.0933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729.32716</v>
      </c>
      <c r="F29" s="59">
        <f>F31+F33+F34</f>
        <v>522.4639999999999</v>
      </c>
      <c r="G29" s="29">
        <f t="shared" si="2"/>
        <v>69.11415873015874</v>
      </c>
      <c r="H29" s="24">
        <f t="shared" si="1"/>
        <v>-325.92283999999995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636.62716</v>
      </c>
      <c r="F31" s="35">
        <f>F32</f>
        <v>495.594</v>
      </c>
      <c r="G31" s="55">
        <f>E31*100/D31</f>
        <v>71.0997498324771</v>
      </c>
      <c r="H31" s="56">
        <f t="shared" si="1"/>
        <v>-258.77284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636.62716</v>
      </c>
      <c r="F32" s="198">
        <v>495.594</v>
      </c>
      <c r="G32" s="55">
        <f>E32*100/D32</f>
        <v>71.0997498324771</v>
      </c>
      <c r="H32" s="56">
        <f t="shared" si="1"/>
        <v>-258.77284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74.7</v>
      </c>
      <c r="F33" s="197">
        <v>26.87</v>
      </c>
      <c r="G33" s="39">
        <f>E33*100/D33</f>
        <v>53.414372542009296</v>
      </c>
      <c r="H33" s="60">
        <f t="shared" si="1"/>
        <v>-65.14999999999999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29" t="s">
        <v>194</v>
      </c>
      <c r="H44" s="428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340</v>
      </c>
      <c r="F45" s="189" t="s">
        <v>340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5069</v>
      </c>
      <c r="E51" s="153">
        <f>E54+E58+E61</f>
        <v>3719.57172</v>
      </c>
      <c r="F51" s="153">
        <f>F54+F61+F58</f>
        <v>2325.5609999999997</v>
      </c>
      <c r="G51" s="17">
        <f>E51*100/D51</f>
        <v>73.37880686525942</v>
      </c>
      <c r="H51" s="88">
        <f t="shared" si="1"/>
        <v>-1349.42828</v>
      </c>
    </row>
    <row r="52" spans="2:8" ht="0.75" customHeight="1">
      <c r="B52" s="74"/>
      <c r="C52" s="74"/>
      <c r="D52" s="74"/>
      <c r="E52" s="66">
        <f>E54+E61+E66+E56+E65</f>
        <v>7198.57798</v>
      </c>
      <c r="F52" s="66">
        <f>F54+F61+F66+F56+F65</f>
        <v>4455.754</v>
      </c>
      <c r="G52" s="23" t="e">
        <f>E52*100/D52</f>
        <v>#DIV/0!</v>
      </c>
      <c r="H52" s="24">
        <f t="shared" si="1"/>
        <v>7198.57798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4650</v>
      </c>
      <c r="E54" s="35">
        <f>E56</f>
        <v>3442.78778</v>
      </c>
      <c r="F54" s="35">
        <f>F56</f>
        <v>2108.553</v>
      </c>
      <c r="G54" s="63">
        <f>E54*100/D54</f>
        <v>74.03844688172043</v>
      </c>
      <c r="H54" s="60">
        <f t="shared" si="1"/>
        <v>-1207.21222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4650</v>
      </c>
      <c r="E56" s="35">
        <v>3442.78778</v>
      </c>
      <c r="F56" s="201">
        <v>2108.553</v>
      </c>
      <c r="G56" s="63">
        <f>E56*100/D56</f>
        <v>74.03844688172043</v>
      </c>
      <c r="H56" s="60">
        <f t="shared" si="1"/>
        <v>-1207.21222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276.78394</v>
      </c>
      <c r="F61" s="76">
        <f>F63+F65</f>
        <v>217.00799999999998</v>
      </c>
      <c r="G61" s="55">
        <f>E61*100/D61</f>
        <v>94.4655085324232</v>
      </c>
      <c r="H61" s="56">
        <f t="shared" si="1"/>
        <v>-16.216060000000027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240.56546</v>
      </c>
      <c r="F63" s="202">
        <v>195.368</v>
      </c>
      <c r="G63" s="55">
        <f>E63*100/D63</f>
        <v>82.10425255972696</v>
      </c>
      <c r="H63" s="56">
        <f t="shared" si="1"/>
        <v>-52.43454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36.21848</v>
      </c>
      <c r="F65" s="203">
        <v>21.64</v>
      </c>
      <c r="G65" s="55" t="e">
        <f>E65*100/D65</f>
        <v>#DIV/0!</v>
      </c>
      <c r="H65" s="56">
        <f t="shared" si="1"/>
        <v>36.21848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2000.76286</v>
      </c>
      <c r="F67" s="59">
        <f>F69</f>
        <v>966.752</v>
      </c>
      <c r="G67" s="29">
        <f>E67*100/D67</f>
        <v>69.35534040488075</v>
      </c>
      <c r="H67" s="24">
        <f t="shared" si="1"/>
        <v>-884.0371400000001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2000.76286</v>
      </c>
      <c r="F69" s="203">
        <v>966.752</v>
      </c>
      <c r="G69" s="23">
        <f>E69*100/D69</f>
        <v>69.35534040488075</v>
      </c>
      <c r="H69" s="24">
        <f t="shared" si="1"/>
        <v>-884.0371400000001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681.97</v>
      </c>
      <c r="E77" s="57">
        <v>453.87</v>
      </c>
      <c r="F77" s="57"/>
      <c r="G77" s="17"/>
      <c r="H77" s="33">
        <f t="shared" si="3"/>
        <v>-228.10000000000002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665.34204</v>
      </c>
      <c r="F78" s="225">
        <v>1434.366</v>
      </c>
      <c r="G78" s="17">
        <f>E78*100/D78</f>
        <v>39.9463277277121</v>
      </c>
      <c r="H78" s="33">
        <f t="shared" si="3"/>
        <v>-1000.2479599999999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1680.8000000000002</v>
      </c>
      <c r="E79" s="220">
        <f>E81+E83+E91+E95+E100+E104+E93+E89+E92+E102+E88+E103+E101+E108</f>
        <v>1204.98918</v>
      </c>
      <c r="F79" s="86">
        <f>F81+F83+F91+F95+F100+F104+F93+F89+F92+F102+F88+F103</f>
        <v>456.575</v>
      </c>
      <c r="G79" s="29">
        <f>E79*100/D79</f>
        <v>71.6914076630176</v>
      </c>
      <c r="H79" s="24">
        <f t="shared" si="3"/>
        <v>-475.81082000000015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57.60427</v>
      </c>
      <c r="F81" s="201">
        <v>78.175</v>
      </c>
      <c r="G81" s="55">
        <f>E81*100/D81</f>
        <v>60.57231335436383</v>
      </c>
      <c r="H81" s="33">
        <f t="shared" si="3"/>
        <v>-37.495729999999995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18.5</v>
      </c>
      <c r="F83" s="196">
        <v>27</v>
      </c>
      <c r="G83" s="55">
        <f>E83*100/D83</f>
        <v>30.833333333333332</v>
      </c>
      <c r="H83" s="33">
        <f t="shared" si="3"/>
        <v>-41.5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6.5</v>
      </c>
      <c r="F91" s="196">
        <v>26.5</v>
      </c>
      <c r="G91" s="55">
        <f>E91*100/D91</f>
        <v>130</v>
      </c>
      <c r="H91" s="33">
        <f t="shared" si="3"/>
        <v>1.5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3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29" t="s">
        <v>194</v>
      </c>
      <c r="H96" s="428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340</v>
      </c>
      <c r="F97" s="189" t="s">
        <v>340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359.78891</v>
      </c>
      <c r="F104" s="90">
        <f>F106</f>
        <v>322.4</v>
      </c>
      <c r="G104" s="63">
        <f>E104*100/D104</f>
        <v>63.265150342887274</v>
      </c>
      <c r="H104" s="60">
        <f t="shared" si="3"/>
        <v>-208.91109000000006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359.78891</v>
      </c>
      <c r="F106" s="201">
        <v>322.4</v>
      </c>
      <c r="G106" s="37">
        <f>E106*100/D106</f>
        <v>63.265150342887274</v>
      </c>
      <c r="H106" s="56">
        <f t="shared" si="3"/>
        <v>-208.91109000000006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5162.62614</v>
      </c>
      <c r="F109" s="93">
        <f>F110+F111+F112+F113</f>
        <v>8.249000000000024</v>
      </c>
      <c r="G109" s="52">
        <f>E109*100/D109</f>
        <v>84.60596230369676</v>
      </c>
      <c r="H109" s="33">
        <f t="shared" si="3"/>
        <v>-939.33878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461.42594</v>
      </c>
      <c r="F110" s="197">
        <v>151.705</v>
      </c>
      <c r="G110" s="17"/>
      <c r="H110" s="33">
        <f t="shared" si="3"/>
        <v>461.42594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38.33863</v>
      </c>
      <c r="F111" s="197">
        <v>0.112</v>
      </c>
      <c r="G111" s="17"/>
      <c r="H111" s="33">
        <f t="shared" si="3"/>
        <v>38.33863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D115+D202+D205</f>
        <v>564428.002</v>
      </c>
      <c r="E114" s="96">
        <f>E115+E202+E205</f>
        <v>416770.8409199999</v>
      </c>
      <c r="F114" s="73">
        <f>F115+F205+F202</f>
        <v>251863.35439</v>
      </c>
      <c r="G114" s="98">
        <f>E114*100/D114</f>
        <v>73.83950467432689</v>
      </c>
      <c r="H114" s="99">
        <f t="shared" si="3"/>
        <v>-147657.1610800001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559371.592</v>
      </c>
      <c r="E115" s="102">
        <f>E116+E119+E148+E187</f>
        <v>413961.9113999999</v>
      </c>
      <c r="F115" s="97">
        <f>F116+F119+F148+F187</f>
        <v>251861.89389</v>
      </c>
      <c r="G115" s="98">
        <f>E115*100/D115</f>
        <v>74.00481492453052</v>
      </c>
      <c r="H115" s="99">
        <f t="shared" si="3"/>
        <v>-145409.68060000002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89760</v>
      </c>
      <c r="F116" s="102">
        <f>F117+F118</f>
        <v>69327</v>
      </c>
      <c r="G116" s="73">
        <f>E116*100/D116</f>
        <v>73.05341461231068</v>
      </c>
      <c r="H116" s="20">
        <f t="shared" si="3"/>
        <v>-33109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85138</v>
      </c>
      <c r="F117" s="204">
        <v>65759</v>
      </c>
      <c r="G117" s="63">
        <f>E117*100/D117</f>
        <v>72.00013530998672</v>
      </c>
      <c r="H117" s="60">
        <f t="shared" si="3"/>
        <v>-33109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159634.99200000003</v>
      </c>
      <c r="E119" s="218">
        <f>E122+E123+E124+E128+E129+E120+E121+E125+E127</f>
        <v>117198.48640000001</v>
      </c>
      <c r="F119" s="96">
        <f>F122+F123+F124+F128+F129+F120+F121+F126+F125</f>
        <v>41628.627160000004</v>
      </c>
      <c r="G119" s="107">
        <f>E119*100/D119</f>
        <v>73.41653915076463</v>
      </c>
      <c r="H119" s="108">
        <f t="shared" si="3"/>
        <v>-42436.50560000002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34432.442</v>
      </c>
      <c r="F122" s="207">
        <v>933.7</v>
      </c>
      <c r="G122" s="17"/>
      <c r="H122" s="33">
        <f t="shared" si="3"/>
        <v>-23937.557999999997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1820.96</v>
      </c>
      <c r="F124" s="204">
        <v>1601.872</v>
      </c>
      <c r="G124" s="52">
        <f>E124*100/D124</f>
        <v>66.37119113573408</v>
      </c>
      <c r="H124" s="56">
        <f t="shared" si="3"/>
        <v>-922.6399999999999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46269.100000000006</v>
      </c>
      <c r="E129" s="219">
        <f>E131+E132+E133+E134+E135+E137+E136+E138+E139+E130+E141+E140+E142+E143+E144+E147+E145+E146</f>
        <v>40300.560000000005</v>
      </c>
      <c r="F129" s="116">
        <f>F131+F132+F133+F134+F135+F137+F136+F138+F139+F130+F141+F140+F142</f>
        <v>9346.582159999998</v>
      </c>
      <c r="G129" s="98">
        <f>E129*100/D129</f>
        <v>87.10037584478626</v>
      </c>
      <c r="H129" s="99">
        <f t="shared" si="3"/>
        <v>-5968.540000000001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6376.8</v>
      </c>
      <c r="F132" s="209">
        <v>6688.4</v>
      </c>
      <c r="G132" s="52">
        <f>E132*100/D132</f>
        <v>77.98554464405827</v>
      </c>
      <c r="H132" s="56">
        <f t="shared" si="3"/>
        <v>-1800.0999999999995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164.6</v>
      </c>
      <c r="F133" s="200">
        <v>207.8</v>
      </c>
      <c r="G133" s="52">
        <f>E133*100/D133</f>
        <v>48.75592417061611</v>
      </c>
      <c r="H133" s="56">
        <f t="shared" si="3"/>
        <v>-173.00000000000003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565</v>
      </c>
      <c r="E141" s="156">
        <v>139.6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1200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53"/>
      <c r="D147" s="53">
        <v>47.4</v>
      </c>
      <c r="E147" s="52">
        <v>47.4</v>
      </c>
      <c r="F147" s="52"/>
      <c r="G147" s="17"/>
      <c r="H147" s="88"/>
      <c r="I147" s="1"/>
    </row>
    <row r="148" spans="1:9" ht="12.75" thickBot="1">
      <c r="A148" s="72" t="s">
        <v>157</v>
      </c>
      <c r="B148" s="40" t="s">
        <v>158</v>
      </c>
      <c r="C148" s="236">
        <f>C151+C157+C159+C160+C161+C181+C182+C183+C185+C149+C158+C150+C156+C180+C155+C184</f>
        <v>244682.84799999997</v>
      </c>
      <c r="D148" s="236">
        <f>D151+D157+D159+D160+D161+D181+D182+D183+D185+D149+D158+D150+D156+D180+D155+D184</f>
        <v>247628.39999999997</v>
      </c>
      <c r="E148" s="236">
        <f>E151+E157+E159+E160+E161+E181+E182+E183+E185+E149+E158+E150+E156+E180+E155+E184</f>
        <v>178381.74699999994</v>
      </c>
      <c r="F148" s="17">
        <f>F151+F157+F159+F160+F161+F181+F182+F183+F185+F149+F158+F150+F156+F180</f>
        <v>139638.67973</v>
      </c>
      <c r="G148" s="17">
        <f t="shared" si="4"/>
        <v>72.0360616956698</v>
      </c>
      <c r="H148" s="88">
        <f t="shared" si="3"/>
        <v>-69246.65300000002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22180.3</v>
      </c>
      <c r="E149" s="131">
        <v>10926.34</v>
      </c>
      <c r="F149" s="211">
        <v>7260</v>
      </c>
      <c r="G149" s="55">
        <f t="shared" si="4"/>
        <v>49.26146174758682</v>
      </c>
      <c r="H149" s="89">
        <f t="shared" si="3"/>
        <v>-11253.96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29" t="s">
        <v>194</v>
      </c>
      <c r="H152" s="428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340</v>
      </c>
      <c r="F153" s="189" t="s">
        <v>340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120.6</v>
      </c>
      <c r="E156" s="48">
        <v>65.225</v>
      </c>
      <c r="F156" s="204">
        <v>60.783</v>
      </c>
      <c r="G156" s="52">
        <f t="shared" si="4"/>
        <v>54.0837479270315</v>
      </c>
      <c r="H156" s="89">
        <f>E156-D156</f>
        <v>-55.375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52">
        <v>120.406</v>
      </c>
      <c r="F158" s="200">
        <v>185.45956</v>
      </c>
      <c r="G158" s="52">
        <f t="shared" si="4"/>
        <v>28.572852396772664</v>
      </c>
      <c r="H158" s="89">
        <f>E158-D158</f>
        <v>-300.99399999999997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7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4040.3</v>
      </c>
      <c r="E160" s="91">
        <v>2642.984</v>
      </c>
      <c r="F160" s="209">
        <v>2315.667</v>
      </c>
      <c r="G160" s="63">
        <f>E160*100/D160</f>
        <v>65.41553845011508</v>
      </c>
      <c r="H160" s="60">
        <f t="shared" si="5"/>
        <v>-1397.3160000000003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159255.7</v>
      </c>
      <c r="E161" s="217">
        <f>E162+E163+E164+E165+E166+E167+E168+E169+E170+E171+E172+E173+E174+E175+E176+E177+E178+E179</f>
        <v>120292.19199999998</v>
      </c>
      <c r="F161" s="128">
        <f>F162+F163+F164+F165+F166+F167+F168+F169+F170+F171+F172+F173+F174+F175+F176+F177+F178+F179</f>
        <v>95093.72116999999</v>
      </c>
      <c r="G161" s="98">
        <f>E161*100/D161</f>
        <v>75.5339947016025</v>
      </c>
      <c r="H161" s="99">
        <f t="shared" si="5"/>
        <v>-38963.50800000003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15146.3</v>
      </c>
      <c r="E162" s="221">
        <v>10547.43</v>
      </c>
      <c r="F162" s="211">
        <v>9399.543</v>
      </c>
      <c r="G162" s="32">
        <f>E162*100/D162</f>
        <v>69.63700705782931</v>
      </c>
      <c r="H162" s="135">
        <f t="shared" si="5"/>
        <v>-4598.869999999999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1857.387</v>
      </c>
      <c r="F164" s="212">
        <v>1831.67753</v>
      </c>
      <c r="G164" s="17">
        <f>E164*100/D164</f>
        <v>89.46089008766015</v>
      </c>
      <c r="H164" s="33">
        <f t="shared" si="5"/>
        <v>-218.81299999999987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8856.1</v>
      </c>
      <c r="F165" s="213">
        <v>6256.49064</v>
      </c>
      <c r="G165" s="55">
        <f aca="true" t="shared" si="6" ref="G165:G184">E165*100/D165</f>
        <v>91.3800753237373</v>
      </c>
      <c r="H165" s="56">
        <f t="shared" si="5"/>
        <v>-835.3999999999996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97299.7</v>
      </c>
      <c r="E166" s="48">
        <v>72975</v>
      </c>
      <c r="F166" s="204">
        <v>56454</v>
      </c>
      <c r="G166" s="52">
        <f t="shared" si="6"/>
        <v>75.00023124428955</v>
      </c>
      <c r="H166" s="56">
        <f t="shared" si="5"/>
        <v>-24324.699999999997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285.8</v>
      </c>
      <c r="E167" s="222">
        <v>214.35</v>
      </c>
      <c r="F167" s="204">
        <v>180</v>
      </c>
      <c r="G167" s="52">
        <f t="shared" si="6"/>
        <v>75</v>
      </c>
      <c r="H167" s="56">
        <f t="shared" si="5"/>
        <v>-71.45000000000002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3421.1</v>
      </c>
      <c r="E168" s="48">
        <v>2919.9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14772.4</v>
      </c>
      <c r="E169" s="222">
        <v>10880.2</v>
      </c>
      <c r="F169" s="204">
        <v>11505.1</v>
      </c>
      <c r="G169" s="52">
        <f t="shared" si="6"/>
        <v>73.65221629525331</v>
      </c>
      <c r="H169" s="56">
        <f t="shared" si="5"/>
        <v>-3892.199999999999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302.325</v>
      </c>
      <c r="F170" s="204">
        <v>285.6</v>
      </c>
      <c r="G170" s="52">
        <f t="shared" si="6"/>
        <v>75</v>
      </c>
      <c r="H170" s="56">
        <f t="shared" si="5"/>
        <v>-100.77500000000003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200.7</v>
      </c>
      <c r="E172" s="222">
        <v>148.2</v>
      </c>
      <c r="F172" s="200">
        <v>102.025</v>
      </c>
      <c r="G172" s="52">
        <f t="shared" si="6"/>
        <v>73.84155455904335</v>
      </c>
      <c r="H172" s="56">
        <f t="shared" si="5"/>
        <v>-52.5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206</v>
      </c>
      <c r="F173" s="204">
        <v>175</v>
      </c>
      <c r="G173" s="52">
        <f t="shared" si="6"/>
        <v>74.10071942446044</v>
      </c>
      <c r="H173" s="56">
        <f t="shared" si="5"/>
        <v>-72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14100.4</v>
      </c>
      <c r="E174" s="112">
        <v>10086</v>
      </c>
      <c r="F174" s="200">
        <v>7531.825</v>
      </c>
      <c r="G174" s="52">
        <f t="shared" si="6"/>
        <v>71.52988567700207</v>
      </c>
      <c r="H174" s="56">
        <f t="shared" si="5"/>
        <v>-4014.3999999999996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18.3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552</v>
      </c>
      <c r="E178" s="224">
        <v>369.9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5580</v>
      </c>
      <c r="F181" s="200">
        <v>5031</v>
      </c>
      <c r="G181" s="52">
        <f t="shared" si="6"/>
        <v>71.21616275062857</v>
      </c>
      <c r="H181" s="56">
        <f t="shared" si="5"/>
        <v>-2255.3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2822</v>
      </c>
      <c r="F182" s="200">
        <v>2196.849</v>
      </c>
      <c r="G182" s="52">
        <f t="shared" si="6"/>
        <v>79.6814998870567</v>
      </c>
      <c r="H182" s="56">
        <f t="shared" si="5"/>
        <v>-719.5999999999999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684.1</v>
      </c>
      <c r="E184" s="223">
        <v>458.8</v>
      </c>
      <c r="F184" s="39"/>
      <c r="G184" s="39">
        <f t="shared" si="6"/>
        <v>67.0662183891244</v>
      </c>
      <c r="H184" s="61">
        <f t="shared" si="5"/>
        <v>-225.3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27728</v>
      </c>
      <c r="F185" s="117">
        <f>F186</f>
        <v>20762</v>
      </c>
      <c r="G185" s="98">
        <f>E185*100/D185</f>
        <v>69.03179226728409</v>
      </c>
      <c r="H185" s="138">
        <f t="shared" si="5"/>
        <v>-12439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27728</v>
      </c>
      <c r="F186" s="215">
        <v>20762</v>
      </c>
      <c r="G186" s="19">
        <f>E186*100/D186</f>
        <v>69.03179226728409</v>
      </c>
      <c r="H186" s="20">
        <f t="shared" si="5"/>
        <v>-12439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29239.2</v>
      </c>
      <c r="E187" s="101">
        <f>E188+E193+E190+E192+E189</f>
        <v>28621.678</v>
      </c>
      <c r="F187" s="73">
        <f>F188+F193+F190+F192</f>
        <v>1267.587</v>
      </c>
      <c r="G187" s="19">
        <f>E187*100/D187</f>
        <v>97.88803387233575</v>
      </c>
      <c r="H187" s="33">
        <f t="shared" si="5"/>
        <v>-617.5220000000008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231</v>
      </c>
      <c r="F190" s="63"/>
      <c r="G190" s="63">
        <f>E190*100/D190</f>
        <v>42</v>
      </c>
      <c r="H190" s="24">
        <f t="shared" si="5"/>
        <v>-319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6491.1</v>
      </c>
      <c r="F192" s="63"/>
      <c r="G192" s="63">
        <f>E192*100/D192</f>
        <v>95.73611397893868</v>
      </c>
      <c r="H192" s="24">
        <f t="shared" si="5"/>
        <v>-289.09999999999945</v>
      </c>
    </row>
    <row r="193" spans="1:8" ht="12.75" thickBot="1">
      <c r="A193" s="100" t="s">
        <v>189</v>
      </c>
      <c r="B193" s="41" t="s">
        <v>183</v>
      </c>
      <c r="C193" s="73">
        <f>C200+C198</f>
        <v>0</v>
      </c>
      <c r="D193" s="73">
        <f>D200+D198</f>
        <v>0</v>
      </c>
      <c r="E193" s="73">
        <f>E200+E198+E199</f>
        <v>0</v>
      </c>
      <c r="F193" s="73">
        <f>F200+F198+F194+F201+F199</f>
        <v>0</v>
      </c>
      <c r="G193" s="73"/>
      <c r="H193" s="20">
        <f t="shared" si="5"/>
        <v>0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429" t="s">
        <v>194</v>
      </c>
      <c r="H195" s="428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340</v>
      </c>
      <c r="F196" s="189" t="s">
        <v>340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12">
      <c r="A201" s="13" t="s">
        <v>270</v>
      </c>
      <c r="B201" s="132" t="s">
        <v>271</v>
      </c>
      <c r="C201" s="132"/>
      <c r="D201" s="132"/>
      <c r="E201" s="55"/>
      <c r="F201" s="55"/>
      <c r="G201" s="52"/>
      <c r="H201" s="33"/>
    </row>
    <row r="202" spans="1:8" ht="12">
      <c r="A202" s="15" t="s">
        <v>320</v>
      </c>
      <c r="B202" s="74" t="s">
        <v>256</v>
      </c>
      <c r="C202" s="45"/>
      <c r="D202" s="45">
        <v>5056.41</v>
      </c>
      <c r="E202" s="32">
        <v>3616.41</v>
      </c>
      <c r="F202" s="216">
        <v>1.84</v>
      </c>
      <c r="G202" s="17"/>
      <c r="H202" s="33">
        <f t="shared" si="5"/>
        <v>-1440</v>
      </c>
    </row>
    <row r="203" spans="1:8" ht="12">
      <c r="A203" s="145" t="s">
        <v>228</v>
      </c>
      <c r="B203" s="21" t="s">
        <v>131</v>
      </c>
      <c r="C203" s="21"/>
      <c r="D203" s="21"/>
      <c r="E203" s="17">
        <f>E204</f>
        <v>0</v>
      </c>
      <c r="F203" s="17">
        <f>F204</f>
        <v>0</v>
      </c>
      <c r="G203" s="17"/>
      <c r="H203" s="33"/>
    </row>
    <row r="204" spans="1:8" ht="12">
      <c r="A204" s="27" t="s">
        <v>229</v>
      </c>
      <c r="B204" s="27" t="s">
        <v>211</v>
      </c>
      <c r="C204" s="27"/>
      <c r="D204" s="27"/>
      <c r="E204" s="52"/>
      <c r="F204" s="52"/>
      <c r="G204" s="17"/>
      <c r="H204" s="33"/>
    </row>
    <row r="205" spans="1:8" ht="12">
      <c r="A205" s="145" t="s">
        <v>230</v>
      </c>
      <c r="B205" s="21" t="s">
        <v>132</v>
      </c>
      <c r="C205" s="21"/>
      <c r="D205" s="21"/>
      <c r="E205" s="17">
        <f>E206</f>
        <v>-807.48048</v>
      </c>
      <c r="F205" s="17">
        <f>F206</f>
        <v>-0.3795</v>
      </c>
      <c r="G205" s="17"/>
      <c r="H205" s="33">
        <f t="shared" si="5"/>
        <v>-807.48048</v>
      </c>
    </row>
    <row r="206" spans="1:8" ht="12.75" thickBot="1">
      <c r="A206" s="48" t="s">
        <v>231</v>
      </c>
      <c r="B206" s="48" t="s">
        <v>133</v>
      </c>
      <c r="C206" s="48"/>
      <c r="D206" s="48"/>
      <c r="E206" s="52">
        <v>-807.48048</v>
      </c>
      <c r="F206" s="52">
        <v>-0.3795</v>
      </c>
      <c r="G206" s="17"/>
      <c r="H206" s="33">
        <f t="shared" si="5"/>
        <v>-807.48048</v>
      </c>
    </row>
    <row r="207" spans="1:8" ht="12.75" thickBot="1">
      <c r="A207" s="72"/>
      <c r="B207" s="137" t="s">
        <v>191</v>
      </c>
      <c r="C207" s="19">
        <f>C115+C8+C202</f>
        <v>448007.74799999996</v>
      </c>
      <c r="D207" s="19">
        <f>D115+D8+D202</f>
        <v>645072.26292</v>
      </c>
      <c r="E207" s="19">
        <f>E115+E8+E202+E205</f>
        <v>469228.56342999986</v>
      </c>
      <c r="F207" s="170">
        <f>F115+F8+F202</f>
        <v>292555.41189000005</v>
      </c>
      <c r="G207" s="73">
        <f>E207*100/D207</f>
        <v>72.74046496837087</v>
      </c>
      <c r="H207" s="20">
        <f t="shared" si="5"/>
        <v>-175843.69949000014</v>
      </c>
    </row>
    <row r="208" spans="1:7" ht="12">
      <c r="A208" s="1"/>
      <c r="B208" s="146"/>
      <c r="C208" s="146"/>
      <c r="D208" s="146"/>
      <c r="E208" s="147"/>
      <c r="F208" s="147"/>
      <c r="G208" s="148"/>
    </row>
    <row r="209" spans="1:6" ht="12">
      <c r="A209" s="149" t="s">
        <v>192</v>
      </c>
      <c r="B209" s="5"/>
      <c r="C209" s="5"/>
      <c r="D209" s="5"/>
      <c r="E209" s="9"/>
      <c r="F209" s="9"/>
    </row>
    <row r="210" spans="1:7" ht="12">
      <c r="A210" s="149" t="s">
        <v>193</v>
      </c>
      <c r="B210" s="5"/>
      <c r="C210" s="5"/>
      <c r="D210" s="5"/>
      <c r="E210" s="9"/>
      <c r="F210" s="9"/>
      <c r="G210" s="1" t="s">
        <v>343</v>
      </c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2016-10-17T04:07:59Z</cp:lastPrinted>
  <dcterms:created xsi:type="dcterms:W3CDTF">2005-05-20T13:40:13Z</dcterms:created>
  <dcterms:modified xsi:type="dcterms:W3CDTF">2016-11-15T13:41:53Z</dcterms:modified>
  <cp:category/>
  <cp:version/>
  <cp:contentType/>
  <cp:contentStatus/>
</cp:coreProperties>
</file>