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<sst xmlns="http://schemas.openxmlformats.org/spreadsheetml/2006/main" count="1229" uniqueCount="404">
  <si>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</si>
  <si>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</si>
  <si>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</si>
  <si>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</si>
  <si>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</si>
  <si>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</si>
  <si>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</si>
  <si>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</si>
  <si>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</si>
  <si>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</si>
  <si>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</si>
  <si>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</si>
  <si>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</si>
  <si>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</si>
  <si>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</si>
  <si>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</si>
  <si>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</si>
  <si>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</si>
  <si>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</si>
  <si>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</si>
  <si>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</si>
  <si>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</si>
  <si>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</si>
  <si>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</si>
  <si>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</si>
  <si>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</si>
  <si>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</si>
  <si>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</si>
  <si>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</si>
  <si>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</si>
  <si>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</si>
  <si>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</si>
  <si>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</si>
  <si>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</si>
  <si>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</si>
  <si>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</si>
  <si>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</si>
  <si>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</si>
  <si>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</si>
  <si>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</si>
  <si>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</si>
  <si>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</si>
  <si>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</si>
  <si>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</si>
  <si>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</si>
  <si>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</si>
  <si>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</si>
  <si>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</si>
  <si>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</si>
  <si>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</si>
  <si>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</si>
  <si>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</si>
  <si>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</si>
  <si>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</si>
  <si>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</si>
  <si>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</si>
  <si>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</si>
  <si>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</si>
  <si>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</si>
  <si>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</si>
  <si>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</si>
  <si>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</si>
  <si>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</si>
  <si>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</si>
  <si>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</si>
  <si>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</si>
  <si>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</si>
  <si>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</si>
  <si>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</si>
  <si>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</si>
  <si>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</si>
  <si>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</si>
  <si>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</si>
  <si>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</si>
  <si>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</si>
  <si>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</si>
  <si>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</si>
  <si>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</si>
  <si>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</si>
  <si>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</si>
  <si>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</si>
  <si>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</si>
  <si>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</si>
  <si>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</si>
  <si>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</si>
  <si>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</si>
  <si>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</si>
  <si>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</si>
  <si>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</si>
  <si>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</si>
  <si>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</si>
  <si>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</si>
  <si>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</si>
  <si>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</si>
  <si>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</si>
  <si>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</si>
  <si>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</si>
  <si>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</si>
  <si>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</si>
  <si>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</si>
  <si>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</si>
  <si>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</si>
  <si>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</si>
  <si>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</si>
  <si>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</si>
  <si>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</si>
  <si>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</si>
  <si>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</si>
  <si>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</si>
  <si>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</si>
  <si>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</si>
  <si>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</si>
  <si>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</si>
  <si>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</si>
  <si>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</si>
  <si>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</si>
  <si>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</si>
  <si>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</si>
  <si>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</si>
  <si>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</si>
  <si>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</si>
  <si>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</si>
  <si>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</si>
  <si>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</si>
  <si>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</si>
  <si>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</si>
  <si>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</si>
  <si>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</si>
  <si>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</si>
  <si>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</si>
  <si>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</si>
  <si>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</si>
  <si>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</si>
  <si>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</si>
  <si>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</si>
  <si>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</si>
  <si>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</si>
  <si>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</si>
  <si>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</si>
  <si>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</si>
  <si>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</si>
  <si>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</si>
  <si>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</si>
  <si>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</si>
  <si>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</si>
  <si>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</si>
  <si>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</si>
  <si>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</si>
  <si>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</si>
  <si>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</si>
  <si>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</si>
  <si>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</si>
  <si>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</si>
  <si>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</si>
  <si>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</si>
  <si>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</si>
  <si>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</si>
  <si>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</si>
  <si>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</si>
  <si>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</si>
  <si>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</si>
  <si>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</si>
  <si>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</si>
  <si>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</si>
  <si>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</si>
  <si>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</si>
  <si>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</si>
  <si>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</si>
  <si>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</si>
  <si>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</si>
  <si>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</si>
  <si>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</si>
  <si>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</si>
  <si>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</si>
  <si>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</si>
  <si>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</si>
  <si>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</si>
  <si>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</si>
  <si>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</si>
  <si>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</si>
  <si>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</si>
  <si>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</si>
  <si>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</si>
  <si>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</si>
  <si>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</si>
  <si>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</si>
  <si>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</si>
  <si>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</si>
  <si>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</si>
  <si>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</si>
  <si>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</si>
  <si>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</si>
  <si>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</si>
  <si>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</si>
  <si>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</si>
  <si>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</si>
  <si>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</si>
  <si>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</si>
  <si>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</si>
  <si>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</si>
  <si>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</si>
  <si>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</si>
  <si>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</si>
  <si>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</si>
  <si>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</si>
  <si>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</si>
  <si>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</si>
  <si>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</si>
  <si>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</si>
  <si>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</si>
  <si>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</si>
  <si>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</si>
  <si>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</si>
  <si>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</si>
  <si>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</si>
  <si>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</si>
  <si>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</si>
  <si>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</si>
  <si>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</si>
  <si>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</si>
  <si>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</si>
  <si>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</si>
  <si>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</si>
  <si>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</si>
  <si>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</si>
  <si>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</si>
  <si>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</si>
  <si>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</si>
  <si>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</si>
  <si>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</si>
  <si>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</si>
  <si>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</si>
  <si>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</si>
  <si>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</si>
  <si>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</si>
  <si>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</si>
  <si>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</si>
  <si>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</si>
  <si>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</si>
  <si>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</si>
  <si>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</si>
  <si>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</si>
  <si>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</si>
  <si>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</si>
  <si>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</si>
  <si>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</si>
  <si>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</si>
  <si>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</si>
  <si>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</si>
  <si>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</si>
  <si>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</si>
  <si>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</si>
  <si>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</si>
  <si>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</si>
  <si>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</si>
  <si>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</si>
  <si>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</si>
  <si>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</si>
  <si>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</si>
  <si>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</si>
  <si>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</si>
  <si>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</si>
  <si>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</si>
  <si>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</si>
  <si>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</si>
  <si>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</si>
  <si>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</si>
  <si>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</si>
  <si>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</si>
  <si>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</si>
  <si>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</si>
  <si>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</si>
  <si>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</si>
  <si>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</si>
  <si>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</si>
  <si>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</si>
  <si>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</si>
  <si>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</si>
  <si>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</si>
  <si>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</si>
  <si>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</si>
  <si>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</si>
  <si>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</si>
  <si>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</si>
  <si>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</si>
  <si>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</si>
  <si>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</si>
  <si>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</si>
  <si>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</si>
  <si>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</si>
  <si>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</si>
  <si>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</si>
  <si>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</si>
  <si>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</si>
  <si>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</si>
  <si>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</si>
  <si>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</si>
  <si>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</si>
  <si>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</si>
  <si>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</si>
  <si>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</si>
  <si>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</si>
  <si>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</si>
  <si>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</si>
  <si>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</si>
  <si>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</si>
  <si>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</si>
  <si>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</si>
  <si>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</si>
  <si>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</si>
  <si>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</si>
  <si>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</si>
  <si>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</si>
  <si>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</si>
  <si>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</si>
  <si>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</si>
  <si>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</si>
  <si>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</si>
  <si>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</si>
  <si>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</si>
  <si>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</si>
  <si>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</si>
  <si>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</si>
  <si>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</si>
  <si>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</si>
  <si>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</si>
  <si>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</si>
  <si>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</si>
  <si>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</si>
  <si>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</si>
  <si>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</si>
  <si>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</si>
  <si>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</si>
  <si>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</si>
  <si>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</si>
  <si>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</si>
  <si>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</si>
  <si>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</si>
  <si>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</si>
  <si>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</si>
  <si>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</si>
  <si>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</si>
  <si>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</si>
  <si>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</si>
  <si>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</si>
  <si>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</si>
  <si>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</si>
  <si>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</si>
  <si>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</si>
  <si>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</si>
  <si>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</si>
  <si>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</si>
  <si>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</si>
  <si>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</si>
  <si>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</si>
  <si>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</si>
  <si>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</si>
  <si>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</si>
  <si>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</si>
  <si>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</si>
  <si>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</si>
  <si>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</si>
  <si>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</si>
  <si>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</si>
  <si>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</si>
  <si>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</si>
  <si>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</si>
  <si>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</si>
  <si>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</si>
  <si>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</si>
  <si>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</si>
  <si>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</si>
  <si>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</si>
  <si>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</si>
  <si>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</si>
  <si>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</si>
  <si>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</si>
  <si>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</si>
  <si>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</si>
  <si>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</si>
  <si>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</si>
  <si>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</si>
  <si>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</si>
  <si>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</si>
  <si>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</si>
  <si>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</si>
  <si>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</si>
  <si>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</si>
  <si>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</si>
  <si>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</si>
  <si>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</si>
  <si>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</si>
  <si>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</si>
  <si>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</si>
  <si>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</si>
  <si>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Исполнено  на 01.01.2017 года</t>
  </si>
  <si>
    <t>Исполнено  на 01.01.2016 года</t>
  </si>
  <si>
    <t>Справки об испонении бюджета по расходам районного бюджета на                                             1 января  2017 года</t>
  </si>
  <si>
    <t>Справки об испонении бюджета по расходам консолидированного бюджета на 1 января  2017 года</t>
  </si>
  <si>
    <t>000 0314 0000000 244 000</t>
  </si>
  <si>
    <t>000 0412 0000000 120 000</t>
  </si>
  <si>
    <t>000 0412 0000000 121 000</t>
  </si>
  <si>
    <t>000 0412 0000000 129 000</t>
  </si>
  <si>
    <t>000 0502 0000000 417 000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</si>
</sst>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A1">
      <selection activeCell="D168" sqref="D168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398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395</v>
      </c>
      <c r="F5" s="19" t="s">
        <v>395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C8+C72+C76+C116+C153+C171+C174+C220+C259+C263+C281+C305+C308</f>
        <v>424240008.23</v>
      </c>
      <c r="D7" s="29">
        <f>D8+D72+D76+D116+D153+D171+D174+D220+D259+D263+D281+D305+D308</f>
        <v>453818763.58000004</v>
      </c>
      <c r="E7" s="29">
        <f>E8+E72+E76+E116+E153+E171+E174+E220+E259+E263+E281+E305+E308</f>
        <v>424802071.84000003</v>
      </c>
      <c r="F7" s="29">
        <f>F8+F72+F76+F116+F153+F171+F174+F220+F259+F263+F281+F305+F308</f>
        <v>514861955.08</v>
      </c>
      <c r="G7" s="28">
        <f>E7/D7*100</f>
        <v>93.60610576982349</v>
      </c>
      <c r="H7" s="33">
        <f>D7-E7</f>
        <v>29016691.74000001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58214315.730000004</v>
      </c>
      <c r="E8" s="29">
        <f>E9+E17+E18+E19+E13+E21+E23+E22</f>
        <v>54119965.550000004</v>
      </c>
      <c r="F8" s="29">
        <f>F9+F17+F18+F19+F13+F21+F23+F22+F20</f>
        <v>54818163.3</v>
      </c>
      <c r="G8" s="28">
        <f aca="true" t="shared" si="0" ref="G8:G79">E8/D8*100</f>
        <v>92.96676405338211</v>
      </c>
      <c r="H8" s="33">
        <f aca="true" t="shared" si="1" ref="H8:H79">D8-E8</f>
        <v>4094350.1799999997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35620591.61</v>
      </c>
      <c r="E9" s="35">
        <f>E10+E11+E12</f>
        <v>34218177.05</v>
      </c>
      <c r="F9" s="35">
        <f>F10+F11+F12</f>
        <v>33186424.849999998</v>
      </c>
      <c r="G9" s="27">
        <f t="shared" si="0"/>
        <v>96.06291053401176</v>
      </c>
      <c r="H9" s="30">
        <f t="shared" si="1"/>
        <v>1402414.5600000024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25871339</v>
      </c>
      <c r="D10" s="35">
        <f>D26+D31+D38+D47+D60</f>
        <v>26823935.909999996</v>
      </c>
      <c r="E10" s="35">
        <f>E26+E31+E38+E47+E60</f>
        <v>26010476.38</v>
      </c>
      <c r="F10" s="35">
        <f>F26+F31+F38+F47+F60</f>
        <v>25462562.15</v>
      </c>
      <c r="G10" s="27">
        <f t="shared" si="0"/>
        <v>96.96741174475913</v>
      </c>
      <c r="H10" s="30">
        <f t="shared" si="1"/>
        <v>813459.5299999975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7769491</v>
      </c>
      <c r="D11" s="35">
        <f>D28+D32+D40+D49+D62</f>
        <v>8757789.2</v>
      </c>
      <c r="E11" s="35">
        <f>E28+E32+E40+E49+E62</f>
        <v>8181131.01</v>
      </c>
      <c r="F11" s="35">
        <f>F28+F32+F40+F49+F62</f>
        <v>7550526.04</v>
      </c>
      <c r="G11" s="27">
        <f t="shared" si="0"/>
        <v>93.41548218584663</v>
      </c>
      <c r="H11" s="30">
        <f t="shared" si="1"/>
        <v>576658.1899999995</v>
      </c>
    </row>
    <row r="12" spans="1:8" s="7" customFormat="1" ht="12.75">
      <c r="A12" s="5" t="s">
        <v>117</v>
      </c>
      <c r="B12" s="3" t="s">
        <v>118</v>
      </c>
      <c r="C12" s="35">
        <f>C39+C48</f>
        <v>39942.5</v>
      </c>
      <c r="D12" s="35">
        <f>D39+D48+D61</f>
        <v>38866.5</v>
      </c>
      <c r="E12" s="35">
        <f>E39+E48+E61</f>
        <v>26569.66</v>
      </c>
      <c r="F12" s="35">
        <f>F39+F48+F61+F27</f>
        <v>173336.66</v>
      </c>
      <c r="G12" s="27">
        <f t="shared" si="0"/>
        <v>68.36133945685874</v>
      </c>
      <c r="H12" s="30">
        <f t="shared" si="1"/>
        <v>12296.84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5322000</v>
      </c>
      <c r="E13" s="35">
        <f>E14+E15+E16</f>
        <v>5308849.630000001</v>
      </c>
      <c r="F13" s="35">
        <f>F14+F15+F16</f>
        <v>0</v>
      </c>
      <c r="G13" s="27">
        <f>E13/D13*100</f>
        <v>99.75290548665917</v>
      </c>
      <c r="H13" s="30">
        <f>D13-E13</f>
        <v>13150.36999999918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C64</f>
        <v>4621000</v>
      </c>
      <c r="D14" s="35">
        <f>D64</f>
        <v>4206000</v>
      </c>
      <c r="E14" s="35">
        <f t="shared" si="2"/>
        <v>4198441.94</v>
      </c>
      <c r="F14" s="35">
        <f>F64</f>
        <v>0</v>
      </c>
      <c r="G14" s="27">
        <f>E14/D14*100</f>
        <v>99.82030290061817</v>
      </c>
      <c r="H14" s="30">
        <f>D14-E14</f>
        <v>7558.05999999959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D65</f>
        <v>5000</v>
      </c>
      <c r="E15" s="35">
        <f t="shared" si="2"/>
        <v>200</v>
      </c>
      <c r="F15" s="35">
        <f>F65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D66</f>
        <v>1111000</v>
      </c>
      <c r="E16" s="35">
        <f t="shared" si="2"/>
        <v>1110207.69</v>
      </c>
      <c r="F16" s="35">
        <f>F66</f>
        <v>0</v>
      </c>
      <c r="G16" s="27">
        <f>E16/D16*100</f>
        <v>99.92868496849684</v>
      </c>
      <c r="H16" s="30">
        <f>D16-E16</f>
        <v>792.3100000000559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3727040</v>
      </c>
      <c r="D17" s="35">
        <f>D33+D41+D50+D67</f>
        <v>3492387.4500000007</v>
      </c>
      <c r="E17" s="35">
        <f>E33+E41+E50+E67</f>
        <v>3173673.39</v>
      </c>
      <c r="F17" s="35">
        <f>F33+F41+F50+F67</f>
        <v>0</v>
      </c>
      <c r="G17" s="27">
        <f t="shared" si="0"/>
        <v>90.87403489552682</v>
      </c>
      <c r="H17" s="30">
        <f t="shared" si="1"/>
        <v>318714.0600000005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9671669.18</v>
      </c>
      <c r="D18" s="35">
        <f>D34+D42+D51+D68+D55</f>
        <v>13106061.17</v>
      </c>
      <c r="E18" s="35">
        <f>E34+E42+E51+E68</f>
        <v>11301674.08</v>
      </c>
      <c r="F18" s="35">
        <f>F34+F42+F51+F68+F55</f>
        <v>12953804.459999999</v>
      </c>
      <c r="G18" s="27">
        <f t="shared" si="0"/>
        <v>86.23242279587193</v>
      </c>
      <c r="H18" s="30">
        <f t="shared" si="1"/>
        <v>1804387.0899999999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F71</f>
        <v>8603500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119310</v>
      </c>
      <c r="D21" s="35">
        <f>D35+D43+D52+D69</f>
        <v>100218.47</v>
      </c>
      <c r="E21" s="35">
        <f>E35+E43+E52+E69</f>
        <v>47737.590000000004</v>
      </c>
      <c r="F21" s="35">
        <f>F35+F43+F52+F69</f>
        <v>74433.98999999999</v>
      </c>
      <c r="G21" s="27">
        <f t="shared" si="0"/>
        <v>47.63352503784981</v>
      </c>
      <c r="H21" s="30">
        <f t="shared" si="1"/>
        <v>52480.88</v>
      </c>
    </row>
    <row r="22" spans="1:8" s="7" customFormat="1" ht="12.75">
      <c r="A22" s="3" t="s">
        <v>344</v>
      </c>
      <c r="B22" s="3" t="s">
        <v>348</v>
      </c>
      <c r="C22" s="35"/>
      <c r="D22" s="35">
        <f>D53+D44+D70</f>
        <v>144913.75</v>
      </c>
      <c r="E22" s="35">
        <f>E53+E44+E70</f>
        <v>69853.81</v>
      </c>
      <c r="F22" s="35">
        <f>F53+F44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3333915.68</v>
      </c>
      <c r="D23" s="34">
        <f>D56</f>
        <v>428143.28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7127448.09</v>
      </c>
      <c r="E24" s="31">
        <f>E25</f>
        <v>6875521.239999999</v>
      </c>
      <c r="F24" s="31">
        <f>F25</f>
        <v>7074829.8</v>
      </c>
      <c r="G24" s="28">
        <f t="shared" si="0"/>
        <v>96.46539902053497</v>
      </c>
      <c r="H24" s="33">
        <f t="shared" si="1"/>
        <v>251926.85000000056</v>
      </c>
    </row>
    <row r="25" spans="1:8" s="7" customFormat="1" ht="27.75" customHeight="1">
      <c r="A25" s="17" t="s">
        <v>127</v>
      </c>
      <c r="B25" s="3" t="s">
        <v>286</v>
      </c>
      <c r="C25" s="31">
        <f>C26+C28</f>
        <v>6757287</v>
      </c>
      <c r="D25" s="31">
        <f>D26+D28</f>
        <v>7127448.09</v>
      </c>
      <c r="E25" s="31">
        <f>E26+E28</f>
        <v>6875521.239999999</v>
      </c>
      <c r="F25" s="31">
        <f>F26+F28+F27</f>
        <v>7074829.8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5425539.67</v>
      </c>
      <c r="E26" s="32">
        <v>5280990.02</v>
      </c>
      <c r="F26" s="41">
        <v>5332968.93</v>
      </c>
      <c r="G26" s="27">
        <f t="shared" si="0"/>
        <v>97.33575535721776</v>
      </c>
      <c r="H26" s="30">
        <f t="shared" si="1"/>
        <v>144549.65000000037</v>
      </c>
    </row>
    <row r="27" spans="1:8" s="7" customFormat="1" ht="12.75">
      <c r="A27" s="5" t="s">
        <v>117</v>
      </c>
      <c r="B27" s="3" t="s">
        <v>394</v>
      </c>
      <c r="C27" s="32"/>
      <c r="D27" s="32"/>
      <c r="E27" s="32"/>
      <c r="F27" s="41">
        <v>165355.5</v>
      </c>
      <c r="G27" s="27"/>
      <c r="H27" s="30"/>
    </row>
    <row r="28" spans="1:8" s="7" customFormat="1" ht="12.75">
      <c r="A28" s="3" t="s">
        <v>116</v>
      </c>
      <c r="B28" s="3" t="s">
        <v>288</v>
      </c>
      <c r="C28" s="32">
        <v>1548810</v>
      </c>
      <c r="D28" s="32">
        <v>1701908.42</v>
      </c>
      <c r="E28" s="30">
        <v>1594531.22</v>
      </c>
      <c r="F28" s="41">
        <v>1576505.37</v>
      </c>
      <c r="G28" s="27">
        <f t="shared" si="0"/>
        <v>93.69077685155351</v>
      </c>
      <c r="H28" s="30">
        <f t="shared" si="1"/>
        <v>107377.19999999995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661090.97</v>
      </c>
      <c r="E29" s="31">
        <f>E30+E33+E34+E35</f>
        <v>659052.48</v>
      </c>
      <c r="F29" s="31">
        <f>F30+F33+F34+F35</f>
        <v>638092.02</v>
      </c>
      <c r="G29" s="28">
        <f t="shared" si="0"/>
        <v>99.69164758066503</v>
      </c>
      <c r="H29" s="33">
        <f t="shared" si="1"/>
        <v>2038.4899999999907</v>
      </c>
    </row>
    <row r="30" spans="1:8" s="7" customFormat="1" ht="25.5">
      <c r="A30" s="17" t="s">
        <v>127</v>
      </c>
      <c r="B30" s="3" t="s">
        <v>289</v>
      </c>
      <c r="C30" s="35">
        <f>C31+C32</f>
        <v>370600</v>
      </c>
      <c r="D30" s="35">
        <f>D31+D32</f>
        <v>411285.49</v>
      </c>
      <c r="E30" s="35">
        <f>E31+E32</f>
        <v>409247</v>
      </c>
      <c r="F30" s="35">
        <f>F31+F32</f>
        <v>392289.07</v>
      </c>
      <c r="G30" s="27">
        <f>E30/D30*100</f>
        <v>99.50436131359753</v>
      </c>
      <c r="H30" s="30">
        <f>D30-E30</f>
        <v>2038.4899999999907</v>
      </c>
    </row>
    <row r="31" spans="1:8" s="7" customFormat="1" ht="12.75">
      <c r="A31" s="3" t="s">
        <v>114</v>
      </c>
      <c r="B31" s="3" t="s">
        <v>290</v>
      </c>
      <c r="C31" s="32">
        <v>284600</v>
      </c>
      <c r="D31" s="32">
        <v>303902.5</v>
      </c>
      <c r="E31" s="32">
        <v>303902.5</v>
      </c>
      <c r="F31" s="30">
        <v>299203.28</v>
      </c>
      <c r="G31" s="27">
        <f t="shared" si="0"/>
        <v>100</v>
      </c>
      <c r="H31" s="30">
        <f t="shared" si="1"/>
        <v>0</v>
      </c>
    </row>
    <row r="32" spans="1:8" s="7" customFormat="1" ht="12.75">
      <c r="A32" s="3" t="s">
        <v>116</v>
      </c>
      <c r="B32" s="3" t="s">
        <v>291</v>
      </c>
      <c r="C32" s="32">
        <v>86000</v>
      </c>
      <c r="D32" s="32">
        <v>107382.99</v>
      </c>
      <c r="E32" s="30">
        <v>105344.5</v>
      </c>
      <c r="F32" s="30">
        <v>93085.79</v>
      </c>
      <c r="G32" s="27">
        <f t="shared" si="0"/>
        <v>98.10166395999961</v>
      </c>
      <c r="H32" s="30">
        <f t="shared" si="1"/>
        <v>2038.4900000000052</v>
      </c>
    </row>
    <row r="33" spans="1:8" ht="25.5">
      <c r="A33" s="13" t="s">
        <v>119</v>
      </c>
      <c r="B33" s="3" t="s">
        <v>292</v>
      </c>
      <c r="C33" s="35">
        <v>6000</v>
      </c>
      <c r="D33" s="35">
        <v>37584.83</v>
      </c>
      <c r="E33" s="34">
        <v>37584.83</v>
      </c>
      <c r="F33" s="34"/>
      <c r="G33" s="27">
        <f t="shared" si="0"/>
        <v>100</v>
      </c>
      <c r="H33" s="30">
        <f t="shared" si="1"/>
        <v>0</v>
      </c>
    </row>
    <row r="34" spans="1:8" s="2" customFormat="1" ht="25.5">
      <c r="A34" s="13" t="s">
        <v>121</v>
      </c>
      <c r="B34" s="3" t="s">
        <v>293</v>
      </c>
      <c r="C34" s="32">
        <v>334400</v>
      </c>
      <c r="D34" s="32">
        <v>211379.18</v>
      </c>
      <c r="E34" s="34">
        <v>211379.18</v>
      </c>
      <c r="F34" s="34">
        <v>245059.97</v>
      </c>
      <c r="G34" s="27">
        <f t="shared" si="0"/>
        <v>100</v>
      </c>
      <c r="H34" s="30">
        <f t="shared" si="1"/>
        <v>0</v>
      </c>
    </row>
    <row r="35" spans="1:8" ht="14.25" customHeight="1">
      <c r="A35" s="5" t="s">
        <v>344</v>
      </c>
      <c r="B35" s="3" t="s">
        <v>364</v>
      </c>
      <c r="C35" s="34">
        <v>1000</v>
      </c>
      <c r="D35" s="34">
        <v>841.47</v>
      </c>
      <c r="E35" s="34">
        <v>841.47</v>
      </c>
      <c r="F35" s="34">
        <v>742.98</v>
      </c>
      <c r="G35" s="27">
        <f t="shared" si="0"/>
        <v>100</v>
      </c>
      <c r="H35" s="30">
        <f t="shared" si="1"/>
        <v>0</v>
      </c>
    </row>
    <row r="36" spans="1:8" ht="63.75" customHeight="1">
      <c r="A36" s="26" t="s">
        <v>15</v>
      </c>
      <c r="B36" s="23" t="s">
        <v>16</v>
      </c>
      <c r="C36" s="31">
        <f>C37+C41+C42+C43</f>
        <v>27790204.68</v>
      </c>
      <c r="D36" s="31">
        <f>D37+D41+D42+D43+D44</f>
        <v>33764278</v>
      </c>
      <c r="E36" s="31">
        <f>E37+E41+E42+E43+E44</f>
        <v>30660999.099999998</v>
      </c>
      <c r="F36" s="31">
        <f>F37+F41+F42+F43+F44</f>
        <v>28021144.900000002</v>
      </c>
      <c r="G36" s="28">
        <f t="shared" si="0"/>
        <v>90.80898783027435</v>
      </c>
      <c r="H36" s="33">
        <f t="shared" si="1"/>
        <v>3103278.9000000022</v>
      </c>
    </row>
    <row r="37" spans="1:8" ht="25.5">
      <c r="A37" s="17" t="s">
        <v>127</v>
      </c>
      <c r="B37" s="3" t="s">
        <v>294</v>
      </c>
      <c r="C37" s="34">
        <f>C38+C40+C39</f>
        <v>20979871.5</v>
      </c>
      <c r="D37" s="34">
        <f>D38+D40+D39</f>
        <v>22306447.259999998</v>
      </c>
      <c r="E37" s="34">
        <f>E38+E40+E39</f>
        <v>21248137.36</v>
      </c>
      <c r="F37" s="34">
        <f>F38+F40+F39</f>
        <v>20155859.32</v>
      </c>
      <c r="G37" s="27">
        <f t="shared" si="0"/>
        <v>95.25558737496597</v>
      </c>
      <c r="H37" s="30">
        <f t="shared" si="1"/>
        <v>1058309.8999999985</v>
      </c>
    </row>
    <row r="38" spans="1:8" ht="14.25" customHeight="1">
      <c r="A38" s="3" t="s">
        <v>114</v>
      </c>
      <c r="B38" s="3" t="s">
        <v>295</v>
      </c>
      <c r="C38" s="35">
        <v>16108659</v>
      </c>
      <c r="D38" s="35">
        <v>16784732.16</v>
      </c>
      <c r="E38" s="34">
        <v>16175859.92</v>
      </c>
      <c r="F38" s="25">
        <v>15533922.94</v>
      </c>
      <c r="G38" s="27">
        <f t="shared" si="0"/>
        <v>96.3724637712658</v>
      </c>
      <c r="H38" s="30">
        <f t="shared" si="1"/>
        <v>608872.2400000002</v>
      </c>
    </row>
    <row r="39" spans="1:8" ht="14.25" customHeight="1">
      <c r="A39" s="5" t="s">
        <v>117</v>
      </c>
      <c r="B39" s="3" t="s">
        <v>296</v>
      </c>
      <c r="C39" s="35">
        <v>29942.5</v>
      </c>
      <c r="D39" s="35">
        <v>22266.5</v>
      </c>
      <c r="E39" s="34">
        <v>10348</v>
      </c>
      <c r="F39" s="42">
        <v>4900</v>
      </c>
      <c r="G39" s="27">
        <f t="shared" si="0"/>
        <v>46.47340174701907</v>
      </c>
      <c r="H39" s="30">
        <f t="shared" si="1"/>
        <v>11918.5</v>
      </c>
    </row>
    <row r="40" spans="1:8" ht="13.5" customHeight="1">
      <c r="A40" s="3" t="s">
        <v>116</v>
      </c>
      <c r="B40" s="3" t="s">
        <v>297</v>
      </c>
      <c r="C40" s="34">
        <v>4841270</v>
      </c>
      <c r="D40" s="34">
        <v>5499448.6</v>
      </c>
      <c r="E40" s="34">
        <v>5061929.44</v>
      </c>
      <c r="F40" s="11">
        <v>4617036.38</v>
      </c>
      <c r="G40" s="27">
        <f t="shared" si="0"/>
        <v>92.04430858759187</v>
      </c>
      <c r="H40" s="30">
        <f t="shared" si="1"/>
        <v>437519.1599999992</v>
      </c>
    </row>
    <row r="41" spans="1:8" ht="25.5">
      <c r="A41" s="13" t="s">
        <v>119</v>
      </c>
      <c r="B41" s="3" t="s">
        <v>298</v>
      </c>
      <c r="C41" s="34">
        <v>1639840</v>
      </c>
      <c r="D41" s="34">
        <v>2246825.81</v>
      </c>
      <c r="E41" s="34">
        <v>1957400</v>
      </c>
      <c r="F41" s="34"/>
      <c r="G41" s="27">
        <f t="shared" si="0"/>
        <v>87.11845801700132</v>
      </c>
      <c r="H41" s="30">
        <f t="shared" si="1"/>
        <v>289425.81000000006</v>
      </c>
    </row>
    <row r="42" spans="1:8" ht="25.5">
      <c r="A42" s="13" t="s">
        <v>121</v>
      </c>
      <c r="B42" s="3" t="s">
        <v>299</v>
      </c>
      <c r="C42" s="3">
        <v>5059183.18</v>
      </c>
      <c r="D42" s="3">
        <v>9003714.18</v>
      </c>
      <c r="E42" s="34">
        <v>7369823.51</v>
      </c>
      <c r="F42" s="34">
        <v>7791759.69</v>
      </c>
      <c r="G42" s="27">
        <f t="shared" si="0"/>
        <v>81.85314818600783</v>
      </c>
      <c r="H42" s="30">
        <f t="shared" si="1"/>
        <v>1633890.67</v>
      </c>
    </row>
    <row r="43" spans="1:8" ht="12.75">
      <c r="A43" s="5" t="s">
        <v>125</v>
      </c>
      <c r="B43" s="3" t="s">
        <v>300</v>
      </c>
      <c r="C43" s="3">
        <v>111310</v>
      </c>
      <c r="D43" s="34">
        <v>82877</v>
      </c>
      <c r="E43" s="34">
        <v>35299.47</v>
      </c>
      <c r="F43" s="41">
        <v>73525.89</v>
      </c>
      <c r="G43" s="27">
        <f t="shared" si="0"/>
        <v>42.59260108353343</v>
      </c>
      <c r="H43" s="30">
        <f t="shared" si="1"/>
        <v>47577.53</v>
      </c>
    </row>
    <row r="44" spans="1:8" ht="12.75">
      <c r="A44" s="3" t="s">
        <v>344</v>
      </c>
      <c r="B44" s="3" t="s">
        <v>353</v>
      </c>
      <c r="C44" s="3"/>
      <c r="D44" s="34">
        <v>124413.75</v>
      </c>
      <c r="E44" s="34">
        <v>50338.76</v>
      </c>
      <c r="F44" s="34"/>
      <c r="G44" s="27">
        <f t="shared" si="0"/>
        <v>40.46076900664115</v>
      </c>
      <c r="H44" s="30">
        <f t="shared" si="1"/>
        <v>74074.98999999999</v>
      </c>
    </row>
    <row r="45" spans="1:8" ht="51" customHeight="1">
      <c r="A45" s="26" t="s">
        <v>17</v>
      </c>
      <c r="B45" s="23" t="s">
        <v>18</v>
      </c>
      <c r="C45" s="31">
        <f>C46+C50+C51+C52</f>
        <v>6690700</v>
      </c>
      <c r="D45" s="31">
        <f>D46+D50+D51+D52+D53</f>
        <v>7256049.77</v>
      </c>
      <c r="E45" s="31">
        <f>E46+E50+E51+E52+E53</f>
        <v>7100827.540000001</v>
      </c>
      <c r="F45" s="31">
        <f>F46+F50+F51+F52+F53</f>
        <v>6542043.350000001</v>
      </c>
      <c r="G45" s="28">
        <f t="shared" si="0"/>
        <v>97.86078879114416</v>
      </c>
      <c r="H45" s="33">
        <f t="shared" si="1"/>
        <v>155222.22999999858</v>
      </c>
    </row>
    <row r="46" spans="1:8" ht="25.5">
      <c r="A46" s="17" t="s">
        <v>127</v>
      </c>
      <c r="B46" s="3" t="s">
        <v>301</v>
      </c>
      <c r="C46" s="33">
        <f>C47+C48+C49</f>
        <v>5028700</v>
      </c>
      <c r="D46" s="33">
        <f>D47+D48+D49</f>
        <v>5234943.72</v>
      </c>
      <c r="E46" s="33">
        <f>E47+E48+E49</f>
        <v>5144814.4</v>
      </c>
      <c r="F46" s="33">
        <f>F47+F48+F49</f>
        <v>5061364.2</v>
      </c>
      <c r="G46" s="28">
        <f t="shared" si="0"/>
        <v>98.27831348681626</v>
      </c>
      <c r="H46" s="33">
        <f t="shared" si="1"/>
        <v>90129.31999999937</v>
      </c>
    </row>
    <row r="47" spans="1:8" ht="13.5" customHeight="1">
      <c r="A47" s="3" t="s">
        <v>114</v>
      </c>
      <c r="B47" s="3" t="s">
        <v>302</v>
      </c>
      <c r="C47" s="3">
        <v>3851600</v>
      </c>
      <c r="D47" s="34">
        <v>3896922.65</v>
      </c>
      <c r="E47" s="34">
        <v>3836892.69</v>
      </c>
      <c r="F47" s="34">
        <v>3912001.2</v>
      </c>
      <c r="G47" s="27">
        <f t="shared" si="0"/>
        <v>98.45955474635865</v>
      </c>
      <c r="H47" s="30">
        <f t="shared" si="1"/>
        <v>60029.95999999996</v>
      </c>
    </row>
    <row r="48" spans="1:8" ht="13.5" customHeight="1">
      <c r="A48" s="5" t="s">
        <v>117</v>
      </c>
      <c r="B48" s="3" t="s">
        <v>303</v>
      </c>
      <c r="C48" s="3">
        <v>10000</v>
      </c>
      <c r="D48" s="34">
        <v>13000</v>
      </c>
      <c r="E48" s="34">
        <v>12621.66</v>
      </c>
      <c r="F48" s="34">
        <v>2781.16</v>
      </c>
      <c r="G48" s="27">
        <f t="shared" si="0"/>
        <v>97.0896923076923</v>
      </c>
      <c r="H48" s="30">
        <f t="shared" si="1"/>
        <v>378.34000000000015</v>
      </c>
    </row>
    <row r="49" spans="1:8" ht="12.75">
      <c r="A49" s="3" t="s">
        <v>116</v>
      </c>
      <c r="B49" s="3" t="s">
        <v>304</v>
      </c>
      <c r="C49" s="3">
        <v>1167100</v>
      </c>
      <c r="D49" s="34">
        <v>1325021.07</v>
      </c>
      <c r="E49" s="34">
        <v>1295300.05</v>
      </c>
      <c r="F49" s="34">
        <v>1146581.84</v>
      </c>
      <c r="G49" s="27">
        <f t="shared" si="0"/>
        <v>97.75693981983244</v>
      </c>
      <c r="H49" s="30">
        <f t="shared" si="1"/>
        <v>29721.02000000002</v>
      </c>
    </row>
    <row r="50" spans="1:8" ht="25.5">
      <c r="A50" s="13" t="s">
        <v>119</v>
      </c>
      <c r="B50" s="3" t="s">
        <v>305</v>
      </c>
      <c r="C50" s="3">
        <v>1020000</v>
      </c>
      <c r="D50" s="34">
        <v>1181058.84</v>
      </c>
      <c r="E50" s="34">
        <v>1155460.83</v>
      </c>
      <c r="F50" s="3"/>
      <c r="G50" s="27">
        <f t="shared" si="0"/>
        <v>97.83262195471988</v>
      </c>
      <c r="H50" s="30">
        <f t="shared" si="1"/>
        <v>25598.01000000001</v>
      </c>
    </row>
    <row r="51" spans="1:8" ht="27" customHeight="1">
      <c r="A51" s="13" t="s">
        <v>121</v>
      </c>
      <c r="B51" s="3" t="s">
        <v>306</v>
      </c>
      <c r="C51" s="3">
        <v>640000</v>
      </c>
      <c r="D51" s="35">
        <v>823047.21</v>
      </c>
      <c r="E51" s="35">
        <v>785984.08</v>
      </c>
      <c r="F51" s="3">
        <v>1480514.03</v>
      </c>
      <c r="G51" s="27">
        <f t="shared" si="0"/>
        <v>95.49684033313228</v>
      </c>
      <c r="H51" s="30">
        <f t="shared" si="1"/>
        <v>37063.130000000005</v>
      </c>
    </row>
    <row r="52" spans="1:8" ht="13.5" customHeight="1">
      <c r="A52" s="5" t="s">
        <v>125</v>
      </c>
      <c r="B52" s="3" t="s">
        <v>307</v>
      </c>
      <c r="C52" s="35">
        <v>2000</v>
      </c>
      <c r="D52" s="35">
        <v>2000</v>
      </c>
      <c r="E52" s="35">
        <v>11.36</v>
      </c>
      <c r="F52" s="34">
        <v>165.12</v>
      </c>
      <c r="G52" s="27">
        <f t="shared" si="0"/>
        <v>0.568</v>
      </c>
      <c r="H52" s="30">
        <f t="shared" si="1"/>
        <v>1988.64</v>
      </c>
    </row>
    <row r="53" spans="1:8" ht="13.5" customHeight="1">
      <c r="A53" s="3" t="s">
        <v>344</v>
      </c>
      <c r="B53" s="3" t="s">
        <v>347</v>
      </c>
      <c r="C53" s="35"/>
      <c r="D53" s="35">
        <v>15000</v>
      </c>
      <c r="E53" s="35">
        <v>14556.87</v>
      </c>
      <c r="F53" s="11"/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20000</v>
      </c>
      <c r="D54" s="31">
        <f>D55</f>
        <v>0</v>
      </c>
      <c r="E54" s="31">
        <f>E55</f>
        <v>0</v>
      </c>
      <c r="F54" s="31">
        <f>F55</f>
        <v>2589751.94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308</v>
      </c>
      <c r="C55" s="34">
        <v>20000</v>
      </c>
      <c r="D55" s="34"/>
      <c r="E55" s="34"/>
      <c r="F55" s="34">
        <v>2589751.94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3333915.68</v>
      </c>
      <c r="D56" s="31">
        <f>D57</f>
        <v>428143.28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428143.28</v>
      </c>
    </row>
    <row r="57" spans="1:8" ht="12.75">
      <c r="A57" s="3" t="s">
        <v>129</v>
      </c>
      <c r="B57" s="3" t="s">
        <v>309</v>
      </c>
      <c r="C57" s="3">
        <v>3333915.68</v>
      </c>
      <c r="D57" s="3">
        <v>428143.28</v>
      </c>
      <c r="E57" s="34">
        <v>0</v>
      </c>
      <c r="F57" s="34">
        <v>0</v>
      </c>
      <c r="G57" s="27">
        <f t="shared" si="0"/>
        <v>0</v>
      </c>
      <c r="H57" s="30">
        <f t="shared" si="1"/>
        <v>428143.28</v>
      </c>
    </row>
    <row r="58" spans="1:8" ht="12.75">
      <c r="A58" s="23" t="s">
        <v>23</v>
      </c>
      <c r="B58" s="23" t="s">
        <v>24</v>
      </c>
      <c r="C58" s="31">
        <f>C63+C67+C68+C69+C59</f>
        <v>11245600</v>
      </c>
      <c r="D58" s="31">
        <f>D63+D67+D68+D69+D59+D70</f>
        <v>8977305.620000001</v>
      </c>
      <c r="E58" s="31">
        <f>E63+E67+E68+E69+E59+E70</f>
        <v>8823565.190000001</v>
      </c>
      <c r="F58" s="31">
        <f>F63+F67+F68+F69+F59+F71</f>
        <v>9952301.29</v>
      </c>
      <c r="G58" s="28">
        <f t="shared" si="0"/>
        <v>98.28745464944971</v>
      </c>
      <c r="H58" s="33">
        <f t="shared" si="1"/>
        <v>153740.4299999997</v>
      </c>
    </row>
    <row r="59" spans="1:8" ht="25.5">
      <c r="A59" s="17" t="s">
        <v>127</v>
      </c>
      <c r="B59" s="3" t="s">
        <v>310</v>
      </c>
      <c r="C59" s="39">
        <f>C60+C62</f>
        <v>544314</v>
      </c>
      <c r="D59" s="39">
        <f>D60+D62+D61</f>
        <v>540467.05</v>
      </c>
      <c r="E59" s="39">
        <f>E60+E62+E61</f>
        <v>540457.05</v>
      </c>
      <c r="F59" s="39">
        <f>F60+F62+F61</f>
        <v>502082.45999999996</v>
      </c>
      <c r="G59" s="27">
        <f>E59/D59*100</f>
        <v>99.99814974844442</v>
      </c>
      <c r="H59" s="30">
        <f>D59-E59</f>
        <v>10</v>
      </c>
    </row>
    <row r="60" spans="1:8" ht="12.75">
      <c r="A60" s="3" t="s">
        <v>114</v>
      </c>
      <c r="B60" s="3" t="s">
        <v>311</v>
      </c>
      <c r="C60" s="39">
        <v>418003</v>
      </c>
      <c r="D60" s="39">
        <v>412838.93</v>
      </c>
      <c r="E60" s="39">
        <v>412831.25</v>
      </c>
      <c r="F60" s="34">
        <v>384465.8</v>
      </c>
      <c r="G60" s="27">
        <f>E60/D60*100</f>
        <v>99.99813971032238</v>
      </c>
      <c r="H60" s="30">
        <f>D60-E60</f>
        <v>7.679999999993015</v>
      </c>
    </row>
    <row r="61" spans="1:8" ht="12.75">
      <c r="A61" s="5" t="s">
        <v>117</v>
      </c>
      <c r="B61" s="3" t="s">
        <v>393</v>
      </c>
      <c r="C61" s="39"/>
      <c r="D61" s="39">
        <v>3600</v>
      </c>
      <c r="E61" s="39">
        <v>3600</v>
      </c>
      <c r="F61" s="34">
        <v>300</v>
      </c>
      <c r="G61" s="27"/>
      <c r="H61" s="30"/>
    </row>
    <row r="62" spans="1:8" ht="12.75">
      <c r="A62" s="3" t="s">
        <v>116</v>
      </c>
      <c r="B62" s="3" t="s">
        <v>312</v>
      </c>
      <c r="C62" s="39">
        <v>126311</v>
      </c>
      <c r="D62" s="39">
        <v>124028.12</v>
      </c>
      <c r="E62" s="39">
        <v>124025.8</v>
      </c>
      <c r="F62" s="34">
        <v>117316.66</v>
      </c>
      <c r="G62" s="27">
        <f>E62/D62*100</f>
        <v>99.99812945644908</v>
      </c>
      <c r="H62" s="30">
        <f>D62-E62</f>
        <v>2.319999999992433</v>
      </c>
    </row>
    <row r="63" spans="1:8" s="2" customFormat="1" ht="25.5">
      <c r="A63" s="17" t="s">
        <v>131</v>
      </c>
      <c r="B63" s="3" t="s">
        <v>313</v>
      </c>
      <c r="C63" s="34">
        <f>C64+C65+C66</f>
        <v>6017000</v>
      </c>
      <c r="D63" s="34">
        <f>D64+D65+D66</f>
        <v>5322000</v>
      </c>
      <c r="E63" s="34">
        <f>E64+E65+E66</f>
        <v>5308849.630000001</v>
      </c>
      <c r="F63" s="34">
        <f>F64+F65+F66</f>
        <v>0</v>
      </c>
      <c r="G63" s="27">
        <f t="shared" si="0"/>
        <v>99.75290548665917</v>
      </c>
      <c r="H63" s="30">
        <f t="shared" si="1"/>
        <v>13150.36999999918</v>
      </c>
    </row>
    <row r="64" spans="1:8" s="2" customFormat="1" ht="12.75">
      <c r="A64" s="3" t="s">
        <v>132</v>
      </c>
      <c r="B64" s="3" t="s">
        <v>314</v>
      </c>
      <c r="C64" s="3">
        <v>4621000</v>
      </c>
      <c r="D64" s="34">
        <v>4206000</v>
      </c>
      <c r="E64" s="34">
        <v>4198441.94</v>
      </c>
      <c r="F64" s="3"/>
      <c r="G64" s="27">
        <f t="shared" si="0"/>
        <v>99.82030290061817</v>
      </c>
      <c r="H64" s="30">
        <f t="shared" si="1"/>
        <v>7558.05999999959</v>
      </c>
    </row>
    <row r="65" spans="1:8" s="2" customFormat="1" ht="12.75">
      <c r="A65" s="5" t="s">
        <v>133</v>
      </c>
      <c r="B65" s="3" t="s">
        <v>315</v>
      </c>
      <c r="C65" s="3">
        <v>5000</v>
      </c>
      <c r="D65" s="34">
        <v>5000</v>
      </c>
      <c r="E65" s="34">
        <v>200</v>
      </c>
      <c r="F65" s="3"/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134</v>
      </c>
      <c r="B66" s="3" t="s">
        <v>316</v>
      </c>
      <c r="C66" s="3">
        <v>1391000</v>
      </c>
      <c r="D66" s="34">
        <v>1111000</v>
      </c>
      <c r="E66" s="34">
        <v>1110207.69</v>
      </c>
      <c r="F66" s="3"/>
      <c r="G66" s="27">
        <f t="shared" si="0"/>
        <v>99.92868496849684</v>
      </c>
      <c r="H66" s="30">
        <f t="shared" si="1"/>
        <v>792.3100000000559</v>
      </c>
    </row>
    <row r="67" spans="1:8" s="2" customFormat="1" ht="25.5">
      <c r="A67" s="13" t="s">
        <v>119</v>
      </c>
      <c r="B67" s="3" t="s">
        <v>317</v>
      </c>
      <c r="C67" s="3">
        <v>1061200</v>
      </c>
      <c r="D67" s="34">
        <v>26917.97</v>
      </c>
      <c r="E67" s="34">
        <v>23227.73</v>
      </c>
      <c r="F67" s="3"/>
      <c r="G67" s="27">
        <f t="shared" si="0"/>
        <v>86.2907938451525</v>
      </c>
      <c r="H67" s="30">
        <f t="shared" si="1"/>
        <v>3690.2400000000016</v>
      </c>
    </row>
    <row r="68" spans="1:8" ht="25.5">
      <c r="A68" s="13" t="s">
        <v>121</v>
      </c>
      <c r="B68" s="3" t="s">
        <v>318</v>
      </c>
      <c r="C68" s="34">
        <v>3618086</v>
      </c>
      <c r="D68" s="34">
        <v>3067920.6</v>
      </c>
      <c r="E68" s="34">
        <v>2934487.31</v>
      </c>
      <c r="F68" s="11">
        <v>846718.83</v>
      </c>
      <c r="G68" s="27">
        <f t="shared" si="0"/>
        <v>95.65069285039515</v>
      </c>
      <c r="H68" s="30">
        <f t="shared" si="1"/>
        <v>133433.29000000004</v>
      </c>
    </row>
    <row r="69" spans="1:8" ht="12.75">
      <c r="A69" s="5" t="s">
        <v>125</v>
      </c>
      <c r="B69" s="3" t="s">
        <v>319</v>
      </c>
      <c r="C69" s="34">
        <v>5000</v>
      </c>
      <c r="D69" s="34">
        <v>14500</v>
      </c>
      <c r="E69" s="34">
        <v>11585.29</v>
      </c>
      <c r="F69" s="11"/>
      <c r="G69" s="27"/>
      <c r="H69" s="30"/>
    </row>
    <row r="70" spans="1:8" ht="12.75">
      <c r="A70" s="3" t="s">
        <v>344</v>
      </c>
      <c r="B70" s="3" t="s">
        <v>362</v>
      </c>
      <c r="C70" s="34"/>
      <c r="D70" s="34">
        <v>5500</v>
      </c>
      <c r="E70" s="34">
        <v>4958.18</v>
      </c>
      <c r="F70" s="11"/>
      <c r="G70" s="27"/>
      <c r="H70" s="30"/>
    </row>
    <row r="71" spans="1:8" ht="51">
      <c r="A71" s="17" t="s">
        <v>170</v>
      </c>
      <c r="B71" s="3" t="s">
        <v>320</v>
      </c>
      <c r="C71" s="34"/>
      <c r="D71" s="34"/>
      <c r="E71" s="34"/>
      <c r="F71" s="34">
        <v>8603500</v>
      </c>
      <c r="G71" s="27"/>
      <c r="H71" s="30">
        <f>D71-E71</f>
        <v>0</v>
      </c>
    </row>
    <row r="72" spans="1:8" ht="12.75">
      <c r="A72" s="1" t="s">
        <v>25</v>
      </c>
      <c r="B72" s="1" t="s">
        <v>321</v>
      </c>
      <c r="C72" s="33">
        <f>C73+C74+C75</f>
        <v>1371600</v>
      </c>
      <c r="D72" s="33">
        <f>D73+D74+D75</f>
        <v>1257300</v>
      </c>
      <c r="E72" s="33">
        <f>E73+E74+E75</f>
        <v>1257300</v>
      </c>
      <c r="F72" s="33">
        <f>F73+F74+F75</f>
        <v>1392700</v>
      </c>
      <c r="G72" s="28">
        <f t="shared" si="0"/>
        <v>100</v>
      </c>
      <c r="H72" s="33">
        <f t="shared" si="1"/>
        <v>0</v>
      </c>
    </row>
    <row r="73" spans="1:8" ht="12.75">
      <c r="A73" s="3" t="s">
        <v>114</v>
      </c>
      <c r="B73" s="3" t="s">
        <v>326</v>
      </c>
      <c r="C73" s="34">
        <v>993543.08</v>
      </c>
      <c r="D73" s="34">
        <v>917475.89</v>
      </c>
      <c r="E73" s="34">
        <v>917475.89</v>
      </c>
      <c r="F73" s="3">
        <v>1034774.21</v>
      </c>
      <c r="G73" s="27">
        <f>E73/D73*100</f>
        <v>100</v>
      </c>
      <c r="H73" s="30">
        <f>D73-E73</f>
        <v>0</v>
      </c>
    </row>
    <row r="74" spans="1:8" ht="12.75">
      <c r="A74" s="3" t="s">
        <v>116</v>
      </c>
      <c r="B74" s="3" t="s">
        <v>327</v>
      </c>
      <c r="C74" s="34">
        <v>276671.36</v>
      </c>
      <c r="D74" s="34">
        <v>297323.32</v>
      </c>
      <c r="E74" s="34">
        <v>297323.32</v>
      </c>
      <c r="F74" s="3">
        <v>301450.01</v>
      </c>
      <c r="G74" s="27">
        <f>E74/D74*100</f>
        <v>100</v>
      </c>
      <c r="H74" s="30">
        <f>D74-E74</f>
        <v>0</v>
      </c>
    </row>
    <row r="75" spans="1:8" ht="25.5">
      <c r="A75" s="13" t="s">
        <v>121</v>
      </c>
      <c r="B75" s="3" t="s">
        <v>328</v>
      </c>
      <c r="C75" s="34">
        <v>101385.56</v>
      </c>
      <c r="D75" s="34">
        <v>42500.79</v>
      </c>
      <c r="E75" s="34">
        <v>42500.79</v>
      </c>
      <c r="F75" s="3">
        <v>56475.78</v>
      </c>
      <c r="G75" s="27">
        <f>E75/D75*100</f>
        <v>100</v>
      </c>
      <c r="H75" s="30">
        <f>D75-E75</f>
        <v>0</v>
      </c>
    </row>
    <row r="76" spans="1:8" ht="25.5">
      <c r="A76" s="14" t="s">
        <v>26</v>
      </c>
      <c r="B76" s="1" t="s">
        <v>27</v>
      </c>
      <c r="C76" s="33">
        <f>C77+C81+C88+C85+C86</f>
        <v>3485467</v>
      </c>
      <c r="D76" s="33">
        <f>D77+D81+D88+D85+D86+D90+D87</f>
        <v>4546409.859999999</v>
      </c>
      <c r="E76" s="33">
        <f>E77+E81+E88+E85+E86+E90+E87</f>
        <v>4283134.51</v>
      </c>
      <c r="F76" s="33">
        <f>F77+F81+F88+F85+F86+F90+F89</f>
        <v>4501256.24</v>
      </c>
      <c r="G76" s="28">
        <f t="shared" si="0"/>
        <v>94.20915935634541</v>
      </c>
      <c r="H76" s="33">
        <f t="shared" si="1"/>
        <v>263275.3499999996</v>
      </c>
    </row>
    <row r="77" spans="1:8" ht="25.5">
      <c r="A77" s="17" t="s">
        <v>127</v>
      </c>
      <c r="B77" s="3" t="s">
        <v>128</v>
      </c>
      <c r="C77" s="34">
        <f>C78+C79+C80</f>
        <v>2536567</v>
      </c>
      <c r="D77" s="34">
        <f>D78+D79+D80</f>
        <v>3001760.4299999997</v>
      </c>
      <c r="E77" s="34">
        <f>E78+E79+E80</f>
        <v>2948849.05</v>
      </c>
      <c r="F77" s="34">
        <f>F78+F79+F80</f>
        <v>2910966.24</v>
      </c>
      <c r="G77" s="27">
        <f t="shared" si="0"/>
        <v>98.23732169059208</v>
      </c>
      <c r="H77" s="30">
        <f t="shared" si="1"/>
        <v>52911.37999999989</v>
      </c>
    </row>
    <row r="78" spans="1:8" ht="12.75">
      <c r="A78" s="3" t="s">
        <v>114</v>
      </c>
      <c r="B78" s="3" t="s">
        <v>113</v>
      </c>
      <c r="C78" s="34">
        <f>C93+C110</f>
        <v>1944051</v>
      </c>
      <c r="D78" s="34">
        <f>D93+D110</f>
        <v>2291679.67</v>
      </c>
      <c r="E78" s="34">
        <f>E93+E110</f>
        <v>2264821.31</v>
      </c>
      <c r="F78" s="34">
        <f>F93+F110</f>
        <v>2090005.18</v>
      </c>
      <c r="G78" s="27">
        <f t="shared" si="0"/>
        <v>98.8280054864736</v>
      </c>
      <c r="H78" s="30">
        <f t="shared" si="1"/>
        <v>26858.35999999987</v>
      </c>
    </row>
    <row r="79" spans="1:8" ht="12.75">
      <c r="A79" s="3" t="s">
        <v>116</v>
      </c>
      <c r="B79" s="3" t="s">
        <v>115</v>
      </c>
      <c r="C79" s="34">
        <f>C95+C111</f>
        <v>592516</v>
      </c>
      <c r="D79" s="34">
        <f>D95+D111</f>
        <v>710080.76</v>
      </c>
      <c r="E79" s="34">
        <f>E95+E111</f>
        <v>684027.74</v>
      </c>
      <c r="F79" s="34">
        <f>F95+F111</f>
        <v>634331.06</v>
      </c>
      <c r="G79" s="27">
        <f t="shared" si="0"/>
        <v>96.33097790172486</v>
      </c>
      <c r="H79" s="30">
        <f t="shared" si="1"/>
        <v>26053.02000000002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186630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657000</v>
      </c>
      <c r="D81" s="34">
        <f>D82+D83+D84</f>
        <v>697200.1</v>
      </c>
      <c r="E81" s="34">
        <f>E82+E83+E84</f>
        <v>696331.59</v>
      </c>
      <c r="F81" s="34">
        <f>F82+F83+F84</f>
        <v>0</v>
      </c>
      <c r="G81" s="27">
        <f aca="true" t="shared" si="3" ref="G81:G171">E81/D81*100</f>
        <v>99.87542887615764</v>
      </c>
      <c r="H81" s="30">
        <f aca="true" t="shared" si="4" ref="H81:H171">D81-E81</f>
        <v>868.5100000000093</v>
      </c>
    </row>
    <row r="82" spans="1:8" ht="12.75">
      <c r="A82" s="3" t="s">
        <v>132</v>
      </c>
      <c r="B82" s="3" t="s">
        <v>135</v>
      </c>
      <c r="C82" s="34">
        <f>C101</f>
        <v>504000</v>
      </c>
      <c r="D82" s="34">
        <f aca="true" t="shared" si="5" ref="D82:E84">D101</f>
        <v>534029.14</v>
      </c>
      <c r="E82" s="34">
        <f t="shared" si="5"/>
        <v>533160.63</v>
      </c>
      <c r="F82" s="34">
        <f>F101</f>
        <v>0</v>
      </c>
      <c r="G82" s="27">
        <f t="shared" si="3"/>
        <v>99.8373665526941</v>
      </c>
      <c r="H82" s="30">
        <f t="shared" si="4"/>
        <v>868.5100000000093</v>
      </c>
    </row>
    <row r="83" spans="1:8" ht="12.75">
      <c r="A83" s="5" t="s">
        <v>133</v>
      </c>
      <c r="B83" s="3" t="s">
        <v>136</v>
      </c>
      <c r="C83" s="34">
        <f>C102</f>
        <v>6000</v>
      </c>
      <c r="D83" s="34">
        <f t="shared" si="5"/>
        <v>0</v>
      </c>
      <c r="E83" s="34">
        <f t="shared" si="5"/>
        <v>0</v>
      </c>
      <c r="F83" s="34">
        <f>F102</f>
        <v>0</v>
      </c>
      <c r="G83" s="27" t="e">
        <f t="shared" si="3"/>
        <v>#DIV/0!</v>
      </c>
      <c r="H83" s="30">
        <f t="shared" si="4"/>
        <v>0</v>
      </c>
    </row>
    <row r="84" spans="1:8" ht="25.5">
      <c r="A84" s="17" t="s">
        <v>134</v>
      </c>
      <c r="B84" s="3" t="s">
        <v>137</v>
      </c>
      <c r="C84" s="34">
        <f>C103</f>
        <v>147000</v>
      </c>
      <c r="D84" s="34">
        <f t="shared" si="5"/>
        <v>163170.96</v>
      </c>
      <c r="E84" s="34">
        <f t="shared" si="5"/>
        <v>163170.96</v>
      </c>
      <c r="F84" s="34">
        <f>F103</f>
        <v>0</v>
      </c>
      <c r="G84" s="27">
        <f t="shared" si="3"/>
        <v>100</v>
      </c>
      <c r="H84" s="30">
        <f t="shared" si="4"/>
        <v>0</v>
      </c>
    </row>
    <row r="85" spans="1:8" ht="25.5">
      <c r="A85" s="13" t="s">
        <v>119</v>
      </c>
      <c r="B85" s="3" t="s">
        <v>120</v>
      </c>
      <c r="C85" s="34">
        <f>C104</f>
        <v>5000</v>
      </c>
      <c r="D85" s="34">
        <f>D104+D96</f>
        <v>77133.95999999999</v>
      </c>
      <c r="E85" s="34">
        <f>E104+E96</f>
        <v>77074.11</v>
      </c>
      <c r="F85" s="34">
        <f>F104+F96</f>
        <v>0</v>
      </c>
      <c r="G85" s="27">
        <f t="shared" si="3"/>
        <v>99.92240771769012</v>
      </c>
      <c r="H85" s="30">
        <f t="shared" si="4"/>
        <v>59.84999999999127</v>
      </c>
    </row>
    <row r="86" spans="1:8" ht="25.5">
      <c r="A86" s="13" t="s">
        <v>121</v>
      </c>
      <c r="B86" s="3" t="s">
        <v>122</v>
      </c>
      <c r="C86" s="34">
        <f>C97+C105+C115+C112</f>
        <v>286900</v>
      </c>
      <c r="D86" s="34">
        <f>D97+D105+D115+D112</f>
        <v>630415.37</v>
      </c>
      <c r="E86" s="34">
        <f>E97+E105+E115+E112</f>
        <v>429729.76</v>
      </c>
      <c r="F86" s="34">
        <f>F97+F105+F115+F112</f>
        <v>890290</v>
      </c>
      <c r="G86" s="27">
        <f t="shared" si="3"/>
        <v>68.16612989623016</v>
      </c>
      <c r="H86" s="30">
        <f t="shared" si="4"/>
        <v>200685.61</v>
      </c>
    </row>
    <row r="87" spans="1:8" ht="12.75">
      <c r="A87" s="13" t="s">
        <v>388</v>
      </c>
      <c r="B87" s="3" t="s">
        <v>390</v>
      </c>
      <c r="C87" s="34"/>
      <c r="D87" s="34">
        <f>D106</f>
        <v>9900</v>
      </c>
      <c r="E87" s="34">
        <f>E106</f>
        <v>9900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4"/>
        <v>0</v>
      </c>
    </row>
    <row r="89" spans="1:8" ht="51">
      <c r="A89" s="17" t="s">
        <v>170</v>
      </c>
      <c r="B89" s="3" t="s">
        <v>285</v>
      </c>
      <c r="C89" s="34"/>
      <c r="D89" s="34"/>
      <c r="E89" s="34"/>
      <c r="F89" s="34">
        <f>F107</f>
        <v>700000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130000</v>
      </c>
      <c r="E90" s="34">
        <f>E113+E108</f>
        <v>121250</v>
      </c>
      <c r="F90" s="34">
        <f>F113+F108</f>
        <v>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528000</v>
      </c>
      <c r="D91" s="31">
        <f>D92+D97+D98+D96</f>
        <v>669500.0000000001</v>
      </c>
      <c r="E91" s="31">
        <f>E92+E97+E98+E96</f>
        <v>669500.0000000001</v>
      </c>
      <c r="F91" s="31">
        <f>F92+F97+F98+F96+F94</f>
        <v>733430</v>
      </c>
      <c r="G91" s="28">
        <f t="shared" si="3"/>
        <v>100</v>
      </c>
      <c r="H91" s="33">
        <f t="shared" si="4"/>
        <v>0</v>
      </c>
    </row>
    <row r="92" spans="1:8" ht="25.5">
      <c r="A92" s="17" t="s">
        <v>127</v>
      </c>
      <c r="B92" s="3" t="s">
        <v>268</v>
      </c>
      <c r="C92" s="34">
        <f>C93+C95</f>
        <v>460200</v>
      </c>
      <c r="D92" s="34">
        <f>D93+D95</f>
        <v>475736.71</v>
      </c>
      <c r="E92" s="34">
        <f>E93+E95</f>
        <v>475736.71</v>
      </c>
      <c r="F92" s="34">
        <f>F93+F95</f>
        <v>474100</v>
      </c>
      <c r="G92" s="27">
        <f t="shared" si="3"/>
        <v>100</v>
      </c>
      <c r="H92" s="30">
        <f t="shared" si="4"/>
        <v>0</v>
      </c>
    </row>
    <row r="93" spans="1:8" ht="12.75">
      <c r="A93" s="3" t="s">
        <v>114</v>
      </c>
      <c r="B93" s="3" t="s">
        <v>269</v>
      </c>
      <c r="C93" s="34">
        <v>353500</v>
      </c>
      <c r="D93" s="25">
        <v>367537.95</v>
      </c>
      <c r="E93" s="25">
        <v>367537.95</v>
      </c>
      <c r="F93" s="3">
        <v>364132</v>
      </c>
      <c r="G93" s="27">
        <f t="shared" si="3"/>
        <v>100</v>
      </c>
      <c r="H93" s="30">
        <f t="shared" si="4"/>
        <v>0</v>
      </c>
    </row>
    <row r="94" spans="1:8" ht="12.75">
      <c r="A94" s="5" t="s">
        <v>117</v>
      </c>
      <c r="B94" s="3" t="s">
        <v>323</v>
      </c>
      <c r="C94" s="34"/>
      <c r="D94" s="25"/>
      <c r="E94" s="25"/>
      <c r="F94" s="3">
        <v>186630</v>
      </c>
      <c r="G94" s="27"/>
      <c r="H94" s="30">
        <f>D94-E94</f>
        <v>0</v>
      </c>
    </row>
    <row r="95" spans="1:8" ht="12.75">
      <c r="A95" s="3" t="s">
        <v>116</v>
      </c>
      <c r="B95" s="3" t="s">
        <v>270</v>
      </c>
      <c r="C95" s="34">
        <v>106700</v>
      </c>
      <c r="D95" s="25">
        <v>108198.76</v>
      </c>
      <c r="E95" s="25">
        <v>108198.76</v>
      </c>
      <c r="F95" s="3">
        <v>109968</v>
      </c>
      <c r="G95" s="27">
        <f t="shared" si="3"/>
        <v>100</v>
      </c>
      <c r="H95" s="30">
        <f t="shared" si="4"/>
        <v>0</v>
      </c>
    </row>
    <row r="96" spans="1:8" ht="25.5">
      <c r="A96" s="13" t="s">
        <v>119</v>
      </c>
      <c r="B96" s="3" t="s">
        <v>354</v>
      </c>
      <c r="C96" s="34"/>
      <c r="D96" s="25">
        <v>45204.92</v>
      </c>
      <c r="E96" s="25">
        <v>45204.92</v>
      </c>
      <c r="F96" s="3"/>
      <c r="G96" s="27"/>
      <c r="H96" s="30"/>
    </row>
    <row r="97" spans="1:8" ht="25.5">
      <c r="A97" s="13" t="s">
        <v>121</v>
      </c>
      <c r="B97" s="3" t="s">
        <v>271</v>
      </c>
      <c r="C97" s="3">
        <v>67800</v>
      </c>
      <c r="D97" s="34">
        <v>148558.37</v>
      </c>
      <c r="E97" s="34">
        <v>148558.37</v>
      </c>
      <c r="F97" s="3">
        <v>72700</v>
      </c>
      <c r="G97" s="27">
        <f>E97/D97*100</f>
        <v>100</v>
      </c>
      <c r="H97" s="30">
        <f>D97-E97</f>
        <v>0</v>
      </c>
    </row>
    <row r="98" spans="1:8" ht="12.75">
      <c r="A98" s="5" t="s">
        <v>139</v>
      </c>
      <c r="B98" s="3" t="s">
        <v>272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713000</v>
      </c>
      <c r="D99" s="31">
        <f>D100+D104+D105+D108+D106</f>
        <v>985199.14</v>
      </c>
      <c r="E99" s="31">
        <f>E100+E104+E105+E108+E106</f>
        <v>881741.3999999999</v>
      </c>
      <c r="F99" s="31">
        <f>F100+F104+F105+F107</f>
        <v>1296190</v>
      </c>
      <c r="G99" s="28">
        <f t="shared" si="3"/>
        <v>89.49879919708414</v>
      </c>
      <c r="H99" s="33">
        <f t="shared" si="4"/>
        <v>103457.7400000001</v>
      </c>
    </row>
    <row r="100" spans="1:8" ht="24" customHeight="1">
      <c r="A100" s="17" t="s">
        <v>131</v>
      </c>
      <c r="B100" s="3" t="s">
        <v>273</v>
      </c>
      <c r="C100" s="35">
        <f>C101+C102+C103</f>
        <v>657000</v>
      </c>
      <c r="D100" s="35">
        <f>D101+D102+D103</f>
        <v>697200.1</v>
      </c>
      <c r="E100" s="35">
        <f>E101+E102+E103</f>
        <v>696331.59</v>
      </c>
      <c r="F100" s="35">
        <f>F101+F102+F103</f>
        <v>0</v>
      </c>
      <c r="G100" s="27">
        <f aca="true" t="shared" si="6" ref="G100:G106">E100/D100*100</f>
        <v>99.87542887615764</v>
      </c>
      <c r="H100" s="30">
        <f aca="true" t="shared" si="7" ref="H100:H106">D100-E100</f>
        <v>868.5100000000093</v>
      </c>
    </row>
    <row r="101" spans="1:8" ht="16.5" customHeight="1">
      <c r="A101" s="3" t="s">
        <v>132</v>
      </c>
      <c r="B101" s="3" t="s">
        <v>274</v>
      </c>
      <c r="C101" s="35">
        <v>504000</v>
      </c>
      <c r="D101" s="35">
        <v>534029.14</v>
      </c>
      <c r="E101" s="35">
        <v>533160.63</v>
      </c>
      <c r="F101" s="31"/>
      <c r="G101" s="27">
        <f t="shared" si="6"/>
        <v>99.8373665526941</v>
      </c>
      <c r="H101" s="30">
        <f t="shared" si="7"/>
        <v>868.5100000000093</v>
      </c>
    </row>
    <row r="102" spans="1:8" ht="16.5" customHeight="1">
      <c r="A102" s="5" t="s">
        <v>133</v>
      </c>
      <c r="B102" s="3" t="s">
        <v>275</v>
      </c>
      <c r="C102" s="35">
        <v>6000</v>
      </c>
      <c r="D102" s="35"/>
      <c r="E102" s="31"/>
      <c r="F102" s="31"/>
      <c r="G102" s="27" t="e">
        <f t="shared" si="6"/>
        <v>#DIV/0!</v>
      </c>
      <c r="H102" s="30">
        <f t="shared" si="7"/>
        <v>0</v>
      </c>
    </row>
    <row r="103" spans="1:8" ht="25.5">
      <c r="A103" s="17" t="s">
        <v>134</v>
      </c>
      <c r="B103" s="3" t="s">
        <v>276</v>
      </c>
      <c r="C103" s="35">
        <v>147000</v>
      </c>
      <c r="D103" s="35">
        <v>163170.96</v>
      </c>
      <c r="E103" s="35">
        <v>163170.96</v>
      </c>
      <c r="F103" s="35"/>
      <c r="G103" s="27">
        <f t="shared" si="6"/>
        <v>100</v>
      </c>
      <c r="H103" s="30">
        <f t="shared" si="7"/>
        <v>0</v>
      </c>
    </row>
    <row r="104" spans="1:8" ht="25.5">
      <c r="A104" s="13" t="s">
        <v>119</v>
      </c>
      <c r="B104" s="3" t="s">
        <v>277</v>
      </c>
      <c r="C104" s="35">
        <v>5000</v>
      </c>
      <c r="D104" s="35">
        <v>31929.04</v>
      </c>
      <c r="E104" s="35">
        <v>31869.19</v>
      </c>
      <c r="F104" s="35"/>
      <c r="G104" s="27">
        <f t="shared" si="6"/>
        <v>99.81255308646924</v>
      </c>
      <c r="H104" s="30">
        <f t="shared" si="7"/>
        <v>59.85000000000218</v>
      </c>
    </row>
    <row r="105" spans="1:8" ht="25.5">
      <c r="A105" s="13" t="s">
        <v>121</v>
      </c>
      <c r="B105" s="3" t="s">
        <v>278</v>
      </c>
      <c r="C105" s="35">
        <v>51000</v>
      </c>
      <c r="D105" s="35">
        <v>116170</v>
      </c>
      <c r="E105" s="35">
        <v>22390.62</v>
      </c>
      <c r="F105" s="35">
        <v>596190</v>
      </c>
      <c r="G105" s="27">
        <f t="shared" si="6"/>
        <v>19.274012223465608</v>
      </c>
      <c r="H105" s="30">
        <f t="shared" si="7"/>
        <v>93779.38</v>
      </c>
    </row>
    <row r="106" spans="1:8" ht="12.75">
      <c r="A106" s="13" t="s">
        <v>388</v>
      </c>
      <c r="B106" s="3" t="s">
        <v>389</v>
      </c>
      <c r="C106" s="35"/>
      <c r="D106" s="35">
        <v>9900</v>
      </c>
      <c r="E106" s="35">
        <v>9900</v>
      </c>
      <c r="F106" s="35"/>
      <c r="G106" s="27">
        <f t="shared" si="6"/>
        <v>100</v>
      </c>
      <c r="H106" s="30">
        <f t="shared" si="7"/>
        <v>0</v>
      </c>
    </row>
    <row r="107" spans="1:8" ht="51">
      <c r="A107" s="17" t="s">
        <v>170</v>
      </c>
      <c r="B107" s="3" t="s">
        <v>324</v>
      </c>
      <c r="C107" s="35"/>
      <c r="D107" s="35"/>
      <c r="E107" s="35"/>
      <c r="F107" s="35">
        <v>700000</v>
      </c>
      <c r="G107" s="27"/>
      <c r="H107" s="30">
        <f aca="true" t="shared" si="8" ref="H107:H113">D107-E107</f>
        <v>0</v>
      </c>
    </row>
    <row r="108" spans="1:8" ht="38.25">
      <c r="A108" s="13" t="s">
        <v>141</v>
      </c>
      <c r="B108" s="3" t="s">
        <v>361</v>
      </c>
      <c r="C108" s="35"/>
      <c r="D108" s="35">
        <v>130000</v>
      </c>
      <c r="E108" s="35">
        <v>121250</v>
      </c>
      <c r="F108" s="35"/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2187467</v>
      </c>
      <c r="D109" s="33">
        <f>D110+D111+D112+D113</f>
        <v>2835091.7199999997</v>
      </c>
      <c r="E109" s="33">
        <f>E110+E111+E112+E113</f>
        <v>2687874.4299999997</v>
      </c>
      <c r="F109" s="33">
        <f>F110+F111+F112</f>
        <v>2451636.24</v>
      </c>
      <c r="G109" s="27">
        <f>E109/D109*100</f>
        <v>94.80731826199965</v>
      </c>
      <c r="H109" s="30">
        <f t="shared" si="8"/>
        <v>147217.29000000004</v>
      </c>
    </row>
    <row r="110" spans="1:8" ht="12.75">
      <c r="A110" s="3" t="s">
        <v>114</v>
      </c>
      <c r="B110" s="3" t="s">
        <v>349</v>
      </c>
      <c r="C110" s="34">
        <v>1590551</v>
      </c>
      <c r="D110" s="34">
        <v>1924141.72</v>
      </c>
      <c r="E110" s="34">
        <v>1897283.36</v>
      </c>
      <c r="F110" s="11">
        <v>1725873.18</v>
      </c>
      <c r="G110" s="27">
        <f>E110/D110*100</f>
        <v>98.60413816088351</v>
      </c>
      <c r="H110" s="30">
        <f t="shared" si="8"/>
        <v>26858.35999999987</v>
      </c>
    </row>
    <row r="111" spans="1:8" ht="12.75">
      <c r="A111" s="3" t="s">
        <v>116</v>
      </c>
      <c r="B111" s="3" t="s">
        <v>350</v>
      </c>
      <c r="C111" s="34">
        <v>485816</v>
      </c>
      <c r="D111" s="34">
        <v>601882</v>
      </c>
      <c r="E111" s="34">
        <v>575828.98</v>
      </c>
      <c r="F111" s="11">
        <v>524363.06</v>
      </c>
      <c r="G111" s="27">
        <f>E111/D111*100</f>
        <v>95.67140735227171</v>
      </c>
      <c r="H111" s="30">
        <f t="shared" si="8"/>
        <v>26053.02000000002</v>
      </c>
    </row>
    <row r="112" spans="1:8" ht="25.5">
      <c r="A112" s="13" t="s">
        <v>121</v>
      </c>
      <c r="B112" s="3" t="s">
        <v>329</v>
      </c>
      <c r="C112" s="34">
        <v>111100</v>
      </c>
      <c r="D112" s="34">
        <v>309068</v>
      </c>
      <c r="E112" s="34">
        <v>214762.09</v>
      </c>
      <c r="F112" s="3">
        <v>201400</v>
      </c>
      <c r="G112" s="27">
        <f>E112/D112*100</f>
        <v>69.48700286021199</v>
      </c>
      <c r="H112" s="30">
        <f t="shared" si="8"/>
        <v>94305.91</v>
      </c>
    </row>
    <row r="113" spans="1:8" ht="12.75">
      <c r="A113" s="5" t="s">
        <v>123</v>
      </c>
      <c r="B113" s="3" t="s">
        <v>376</v>
      </c>
      <c r="C113" s="34"/>
      <c r="D113" s="34"/>
      <c r="E113" s="34"/>
      <c r="F113" s="34"/>
      <c r="G113" s="27" t="e">
        <f>E113/D113*100</f>
        <v>#DIV/0!</v>
      </c>
      <c r="H113" s="30">
        <f t="shared" si="8"/>
        <v>0</v>
      </c>
    </row>
    <row r="114" spans="1:8" ht="38.25">
      <c r="A114" s="24" t="s">
        <v>34</v>
      </c>
      <c r="B114" s="23" t="s">
        <v>35</v>
      </c>
      <c r="C114" s="31">
        <f>C115</f>
        <v>57000</v>
      </c>
      <c r="D114" s="31">
        <f>D115</f>
        <v>56619</v>
      </c>
      <c r="E114" s="31">
        <f>E115</f>
        <v>44018.68</v>
      </c>
      <c r="F114" s="31">
        <f>F115</f>
        <v>20000</v>
      </c>
      <c r="G114" s="28">
        <f t="shared" si="3"/>
        <v>77.74542114837776</v>
      </c>
      <c r="H114" s="33">
        <f t="shared" si="4"/>
        <v>12600.32</v>
      </c>
    </row>
    <row r="115" spans="1:8" ht="25.5">
      <c r="A115" s="13" t="s">
        <v>121</v>
      </c>
      <c r="B115" s="3" t="s">
        <v>122</v>
      </c>
      <c r="C115" s="34">
        <v>57000</v>
      </c>
      <c r="D115" s="11">
        <v>56619</v>
      </c>
      <c r="E115" s="3">
        <v>44018.68</v>
      </c>
      <c r="F115" s="3">
        <v>20000</v>
      </c>
      <c r="G115" s="27">
        <f t="shared" si="3"/>
        <v>77.74542114837776</v>
      </c>
      <c r="H115" s="30">
        <f t="shared" si="4"/>
        <v>12600.32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31037278.66</v>
      </c>
      <c r="D116" s="33">
        <f>D117+D121+D122+D127+D123+D124+D125+D126</f>
        <v>42486514.21999999</v>
      </c>
      <c r="E116" s="33">
        <f>E117+E121+E122+E127+E123+E124+E125+E126</f>
        <v>37699234.92</v>
      </c>
      <c r="F116" s="33">
        <f>F117+F121+F122+F127+F123+F124+F125+F126</f>
        <v>29059949.46</v>
      </c>
      <c r="G116" s="28">
        <f t="shared" si="3"/>
        <v>88.7322380103698</v>
      </c>
      <c r="H116" s="33">
        <f t="shared" si="4"/>
        <v>4787279.29999999</v>
      </c>
    </row>
    <row r="117" spans="1:8" ht="25.5">
      <c r="A117" s="17" t="s">
        <v>127</v>
      </c>
      <c r="B117" s="3" t="s">
        <v>128</v>
      </c>
      <c r="C117" s="34">
        <f>C118+C119+C120</f>
        <v>2807600</v>
      </c>
      <c r="D117" s="34">
        <f>D118+D119+D120</f>
        <v>2996596.72</v>
      </c>
      <c r="E117" s="34">
        <f>E118+E119+E120</f>
        <v>2984336.4400000004</v>
      </c>
      <c r="F117" s="34">
        <f>F118+F119+F120</f>
        <v>2802437.5</v>
      </c>
      <c r="G117" s="27">
        <f t="shared" si="3"/>
        <v>99.59085986051537</v>
      </c>
      <c r="H117" s="30">
        <f t="shared" si="4"/>
        <v>12260.279999999795</v>
      </c>
    </row>
    <row r="118" spans="1:8" ht="12.75">
      <c r="A118" s="3" t="s">
        <v>114</v>
      </c>
      <c r="B118" s="3" t="s">
        <v>113</v>
      </c>
      <c r="C118" s="34">
        <f>C130</f>
        <v>2154800</v>
      </c>
      <c r="D118" s="34">
        <f>D130+D144</f>
        <v>2304984.49</v>
      </c>
      <c r="E118" s="34">
        <f aca="true" t="shared" si="9" ref="D118:E120">E130</f>
        <v>2295567.99</v>
      </c>
      <c r="F118" s="34">
        <f>F130</f>
        <v>2154572.85</v>
      </c>
      <c r="G118" s="27">
        <f t="shared" si="3"/>
        <v>99.59147230530823</v>
      </c>
      <c r="H118" s="30">
        <f t="shared" si="4"/>
        <v>9416.5</v>
      </c>
    </row>
    <row r="119" spans="1:8" ht="12.75">
      <c r="A119" s="3" t="s">
        <v>116</v>
      </c>
      <c r="B119" s="3" t="s">
        <v>115</v>
      </c>
      <c r="C119" s="34">
        <f>C131</f>
        <v>650800</v>
      </c>
      <c r="D119" s="34">
        <f>D131+D145</f>
        <v>653342.23</v>
      </c>
      <c r="E119" s="34">
        <f t="shared" si="9"/>
        <v>650498.45</v>
      </c>
      <c r="F119" s="34">
        <f>F131</f>
        <v>647864.65</v>
      </c>
      <c r="G119" s="27">
        <f t="shared" si="3"/>
        <v>99.56473347819565</v>
      </c>
      <c r="H119" s="30">
        <f t="shared" si="4"/>
        <v>2843.780000000028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 t="shared" si="9"/>
        <v>38270</v>
      </c>
      <c r="E120" s="34">
        <f t="shared" si="9"/>
        <v>38270</v>
      </c>
      <c r="F120" s="34">
        <f>F132</f>
        <v>0</v>
      </c>
      <c r="G120" s="27">
        <f t="shared" si="3"/>
        <v>100</v>
      </c>
      <c r="H120" s="30">
        <f t="shared" si="4"/>
        <v>0</v>
      </c>
    </row>
    <row r="121" spans="1:8" ht="25.5">
      <c r="A121" s="13" t="s">
        <v>119</v>
      </c>
      <c r="B121" s="3" t="s">
        <v>120</v>
      </c>
      <c r="C121" s="34">
        <f>C133</f>
        <v>49900</v>
      </c>
      <c r="D121" s="34">
        <f>D133+D146</f>
        <v>199216.8</v>
      </c>
      <c r="E121" s="34">
        <f>E133+E146</f>
        <v>199216.8</v>
      </c>
      <c r="F121" s="34">
        <f>F133+F146</f>
        <v>0</v>
      </c>
      <c r="G121" s="27">
        <f t="shared" si="3"/>
        <v>100</v>
      </c>
      <c r="H121" s="30">
        <f t="shared" si="4"/>
        <v>0</v>
      </c>
    </row>
    <row r="122" spans="1:8" ht="25.5">
      <c r="A122" s="13" t="s">
        <v>121</v>
      </c>
      <c r="B122" s="3" t="s">
        <v>122</v>
      </c>
      <c r="C122" s="34">
        <f>C134+C140+C147</f>
        <v>16437478.66</v>
      </c>
      <c r="D122" s="34">
        <f>D134+D140+D147+D137</f>
        <v>19930471.619999997</v>
      </c>
      <c r="E122" s="34">
        <f>E134+E140+E147+E137</f>
        <v>15193150.97</v>
      </c>
      <c r="F122" s="34">
        <f>F134+F140+F147</f>
        <v>12267669.82</v>
      </c>
      <c r="G122" s="27">
        <f t="shared" si="3"/>
        <v>76.23076492958576</v>
      </c>
      <c r="H122" s="30">
        <f t="shared" si="4"/>
        <v>4737320.649999997</v>
      </c>
    </row>
    <row r="123" spans="1:8" ht="12.75">
      <c r="A123" s="5" t="s">
        <v>151</v>
      </c>
      <c r="B123" s="3" t="s">
        <v>124</v>
      </c>
      <c r="C123" s="3">
        <f>C148</f>
        <v>0</v>
      </c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176</v>
      </c>
      <c r="B124" s="3" t="s">
        <v>356</v>
      </c>
      <c r="C124" s="3"/>
      <c r="D124" s="34">
        <f>D148</f>
        <v>1470000</v>
      </c>
      <c r="E124" s="34">
        <f>E148</f>
        <v>1470000</v>
      </c>
      <c r="F124" s="34">
        <f>F148</f>
        <v>0</v>
      </c>
      <c r="G124" s="27"/>
      <c r="H124" s="30">
        <f>D124-E124</f>
        <v>0</v>
      </c>
    </row>
    <row r="125" spans="1:8" ht="51">
      <c r="A125" s="17" t="s">
        <v>157</v>
      </c>
      <c r="B125" s="3" t="s">
        <v>162</v>
      </c>
      <c r="C125" s="3">
        <f aca="true" t="shared" si="10" ref="C125:F126">C150</f>
        <v>1290000</v>
      </c>
      <c r="D125" s="3">
        <f t="shared" si="10"/>
        <v>1749960.57</v>
      </c>
      <c r="E125" s="3">
        <f t="shared" si="10"/>
        <v>1749960.57</v>
      </c>
      <c r="F125" s="3">
        <f t="shared" si="10"/>
        <v>1394630.94</v>
      </c>
      <c r="G125" s="27">
        <f>E125/D125*100</f>
        <v>100</v>
      </c>
      <c r="H125" s="30">
        <f>D125-E125</f>
        <v>0</v>
      </c>
    </row>
    <row r="126" spans="1:8" ht="12.75">
      <c r="A126" s="17" t="s">
        <v>159</v>
      </c>
      <c r="B126" s="3" t="s">
        <v>163</v>
      </c>
      <c r="C126" s="3">
        <f t="shared" si="10"/>
        <v>10000</v>
      </c>
      <c r="D126" s="3">
        <f t="shared" si="10"/>
        <v>71947.44</v>
      </c>
      <c r="E126" s="3">
        <f t="shared" si="10"/>
        <v>71947.44</v>
      </c>
      <c r="F126" s="3">
        <f t="shared" si="10"/>
        <v>2833584.2</v>
      </c>
      <c r="G126" s="27">
        <f>E126/D126*100</f>
        <v>100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C135+C138+C152+C141</f>
        <v>10442300</v>
      </c>
      <c r="D127" s="34">
        <f>D135+D138+D152+D141</f>
        <v>16068321.07</v>
      </c>
      <c r="E127" s="34">
        <f>E135+E138+E152+E141</f>
        <v>16030622.700000001</v>
      </c>
      <c r="F127" s="34">
        <f>F135+F138+F152+F141</f>
        <v>9761627</v>
      </c>
      <c r="G127" s="27">
        <f t="shared" si="3"/>
        <v>99.76538700069678</v>
      </c>
      <c r="H127" s="30">
        <f t="shared" si="4"/>
        <v>37698.36999999918</v>
      </c>
    </row>
    <row r="128" spans="1:8" ht="12.75">
      <c r="A128" s="23" t="s">
        <v>2</v>
      </c>
      <c r="B128" s="23" t="s">
        <v>38</v>
      </c>
      <c r="C128" s="31">
        <f>C129+C133+C134+C135</f>
        <v>9618300</v>
      </c>
      <c r="D128" s="31">
        <f>D129+D133+D134+D135</f>
        <v>11910900</v>
      </c>
      <c r="E128" s="31">
        <f>E129+E133+E134+E135</f>
        <v>11840979.32</v>
      </c>
      <c r="F128" s="31">
        <f>F129+F133+F134+F135</f>
        <v>8048100</v>
      </c>
      <c r="G128" s="28">
        <f t="shared" si="3"/>
        <v>99.4129689612036</v>
      </c>
      <c r="H128" s="33">
        <f t="shared" si="4"/>
        <v>69920.6799999997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2984336.4400000004</v>
      </c>
      <c r="E129" s="34">
        <f>E130+E131+E132</f>
        <v>2984336.4400000004</v>
      </c>
      <c r="F129" s="34">
        <f>F130+F131+F132</f>
        <v>2802437.5</v>
      </c>
      <c r="G129" s="27">
        <f t="shared" si="3"/>
        <v>100</v>
      </c>
      <c r="H129" s="30">
        <f t="shared" si="4"/>
        <v>0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2295567.99</v>
      </c>
      <c r="E130" s="34">
        <v>2295567.99</v>
      </c>
      <c r="F130" s="34">
        <v>2154572.85</v>
      </c>
      <c r="G130" s="27">
        <f t="shared" si="3"/>
        <v>100</v>
      </c>
      <c r="H130" s="30">
        <f t="shared" si="4"/>
        <v>0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650498.45</v>
      </c>
      <c r="E131" s="34">
        <v>650498.45</v>
      </c>
      <c r="F131" s="34">
        <v>647864.65</v>
      </c>
      <c r="G131" s="27">
        <f t="shared" si="3"/>
        <v>100</v>
      </c>
      <c r="H131" s="30">
        <f t="shared" si="4"/>
        <v>0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38270</v>
      </c>
      <c r="E132" s="34">
        <v>38270</v>
      </c>
      <c r="F132" s="34">
        <v>0</v>
      </c>
      <c r="G132" s="27">
        <f t="shared" si="3"/>
        <v>100</v>
      </c>
      <c r="H132" s="30">
        <f t="shared" si="4"/>
        <v>0</v>
      </c>
    </row>
    <row r="133" spans="1:8" ht="25.5">
      <c r="A133" s="13" t="s">
        <v>119</v>
      </c>
      <c r="B133" s="3" t="s">
        <v>147</v>
      </c>
      <c r="C133" s="3">
        <v>49900</v>
      </c>
      <c r="D133" s="34">
        <v>199216.8</v>
      </c>
      <c r="E133" s="34">
        <v>199216.8</v>
      </c>
      <c r="F133" s="34"/>
      <c r="G133" s="27">
        <f t="shared" si="3"/>
        <v>100</v>
      </c>
      <c r="H133" s="30">
        <f t="shared" si="4"/>
        <v>0</v>
      </c>
    </row>
    <row r="134" spans="1:8" ht="25.5">
      <c r="A134" s="13" t="s">
        <v>121</v>
      </c>
      <c r="B134" s="3" t="s">
        <v>148</v>
      </c>
      <c r="C134" s="34">
        <v>695400</v>
      </c>
      <c r="D134" s="34">
        <v>1500046.76</v>
      </c>
      <c r="E134" s="34">
        <v>1430126.08</v>
      </c>
      <c r="F134" s="34">
        <v>929462.5</v>
      </c>
      <c r="G134" s="27">
        <f>E134/D134*100</f>
        <v>95.33876663951463</v>
      </c>
      <c r="H134" s="30">
        <f>D134-E134</f>
        <v>69920.67999999993</v>
      </c>
    </row>
    <row r="135" spans="1:8" ht="38.25">
      <c r="A135" s="13" t="s">
        <v>141</v>
      </c>
      <c r="B135" s="3" t="s">
        <v>149</v>
      </c>
      <c r="C135" s="34">
        <v>6065400</v>
      </c>
      <c r="D135" s="34">
        <v>7227300</v>
      </c>
      <c r="E135" s="34">
        <v>7227300</v>
      </c>
      <c r="F135" s="34">
        <v>4316200</v>
      </c>
      <c r="G135" s="27">
        <f>E135/D135*100</f>
        <v>100</v>
      </c>
      <c r="H135" s="30">
        <f>D135-E135</f>
        <v>0</v>
      </c>
    </row>
    <row r="136" spans="1:8" ht="12.75">
      <c r="A136" s="23" t="s">
        <v>3</v>
      </c>
      <c r="B136" s="23" t="s">
        <v>39</v>
      </c>
      <c r="C136" s="31">
        <f>C138</f>
        <v>250000</v>
      </c>
      <c r="D136" s="31">
        <f>D138+D137</f>
        <v>615037.97</v>
      </c>
      <c r="E136" s="31">
        <f>E138+E137</f>
        <v>615037.97</v>
      </c>
      <c r="F136" s="31">
        <f>F138</f>
        <v>127000</v>
      </c>
      <c r="G136" s="28">
        <f t="shared" si="3"/>
        <v>100</v>
      </c>
      <c r="H136" s="33">
        <f t="shared" si="4"/>
        <v>0</v>
      </c>
    </row>
    <row r="137" spans="1:8" ht="25.5">
      <c r="A137" s="13" t="s">
        <v>121</v>
      </c>
      <c r="B137" s="3" t="s">
        <v>367</v>
      </c>
      <c r="C137" s="31"/>
      <c r="D137" s="36">
        <v>3469.9</v>
      </c>
      <c r="E137" s="35">
        <v>3469.9</v>
      </c>
      <c r="F137" s="31"/>
      <c r="G137" s="28"/>
      <c r="H137" s="33"/>
    </row>
    <row r="138" spans="1:8" ht="38.25">
      <c r="A138" s="13" t="s">
        <v>141</v>
      </c>
      <c r="B138" s="3" t="s">
        <v>153</v>
      </c>
      <c r="C138" s="3">
        <v>250000</v>
      </c>
      <c r="D138" s="34">
        <v>611568.07</v>
      </c>
      <c r="E138" s="34">
        <v>611568.07</v>
      </c>
      <c r="F138" s="34">
        <v>127000</v>
      </c>
      <c r="G138" s="27">
        <f t="shared" si="3"/>
        <v>100</v>
      </c>
      <c r="H138" s="30">
        <f t="shared" si="4"/>
        <v>0</v>
      </c>
    </row>
    <row r="139" spans="1:8" ht="12.75">
      <c r="A139" s="23" t="s">
        <v>40</v>
      </c>
      <c r="B139" s="23" t="s">
        <v>41</v>
      </c>
      <c r="C139" s="31">
        <f>C140+C141</f>
        <v>12754398.66</v>
      </c>
      <c r="D139" s="31">
        <f>D140+D141</f>
        <v>19352840.46</v>
      </c>
      <c r="E139" s="31">
        <f>E140+E141</f>
        <v>15486451.11</v>
      </c>
      <c r="F139" s="31">
        <f>F140+F141</f>
        <v>14841521.56</v>
      </c>
      <c r="G139" s="28">
        <f t="shared" si="3"/>
        <v>80.0215923962616</v>
      </c>
      <c r="H139" s="33">
        <f t="shared" si="4"/>
        <v>3866389.3500000015</v>
      </c>
    </row>
    <row r="140" spans="1:8" ht="25.5">
      <c r="A140" s="13" t="s">
        <v>121</v>
      </c>
      <c r="B140" s="3" t="s">
        <v>150</v>
      </c>
      <c r="C140" s="3">
        <v>8912498.66</v>
      </c>
      <c r="D140" s="3">
        <v>12144440.46</v>
      </c>
      <c r="E140" s="34">
        <v>8315749.11</v>
      </c>
      <c r="F140" s="34">
        <v>9523094.56</v>
      </c>
      <c r="G140" s="27">
        <f t="shared" si="3"/>
        <v>68.47371138579406</v>
      </c>
      <c r="H140" s="30">
        <f t="shared" si="4"/>
        <v>3828691.3500000006</v>
      </c>
    </row>
    <row r="141" spans="1:8" ht="38.25">
      <c r="A141" s="13" t="s">
        <v>141</v>
      </c>
      <c r="B141" s="3" t="s">
        <v>330</v>
      </c>
      <c r="C141" s="3">
        <v>3841900</v>
      </c>
      <c r="D141" s="3">
        <v>7208400</v>
      </c>
      <c r="E141" s="34">
        <v>7170702</v>
      </c>
      <c r="F141" s="3">
        <v>5318427</v>
      </c>
      <c r="G141" s="27">
        <f t="shared" si="3"/>
        <v>99.47702680206426</v>
      </c>
      <c r="H141" s="30">
        <f t="shared" si="4"/>
        <v>37698</v>
      </c>
    </row>
    <row r="142" spans="1:8" ht="25.5">
      <c r="A142" s="24" t="s">
        <v>4</v>
      </c>
      <c r="B142" s="23" t="s">
        <v>42</v>
      </c>
      <c r="C142" s="31">
        <f>C147+C148+C149+C150+C151+C152</f>
        <v>8414580</v>
      </c>
      <c r="D142" s="31">
        <f>D147+D148+D149+D150+D151+D152+D146+D143</f>
        <v>10607735.79</v>
      </c>
      <c r="E142" s="31">
        <f>E147+E148+E149+E150+E151+E152+E146</f>
        <v>9756766.52</v>
      </c>
      <c r="F142" s="31">
        <f>F147+F148+F149+F150+F151+F152+F146</f>
        <v>6043327.9</v>
      </c>
      <c r="G142" s="28">
        <f t="shared" si="3"/>
        <v>91.97784252128324</v>
      </c>
      <c r="H142" s="33">
        <f t="shared" si="4"/>
        <v>850969.2699999996</v>
      </c>
    </row>
    <row r="143" spans="1:8" ht="25.5">
      <c r="A143" s="17" t="s">
        <v>127</v>
      </c>
      <c r="B143" s="3" t="s">
        <v>400</v>
      </c>
      <c r="C143" s="31"/>
      <c r="D143" s="35">
        <f>D144+D145</f>
        <v>12260.28</v>
      </c>
      <c r="E143" s="31"/>
      <c r="F143" s="31"/>
      <c r="G143" s="28"/>
      <c r="H143" s="33"/>
    </row>
    <row r="144" spans="1:8" ht="12.75">
      <c r="A144" s="3" t="s">
        <v>114</v>
      </c>
      <c r="B144" s="3" t="s">
        <v>401</v>
      </c>
      <c r="C144" s="31"/>
      <c r="D144" s="35">
        <v>9416.5</v>
      </c>
      <c r="E144" s="31"/>
      <c r="F144" s="31"/>
      <c r="G144" s="28"/>
      <c r="H144" s="33"/>
    </row>
    <row r="145" spans="1:8" ht="12.75">
      <c r="A145" s="3" t="s">
        <v>116</v>
      </c>
      <c r="B145" s="3" t="s">
        <v>402</v>
      </c>
      <c r="C145" s="31"/>
      <c r="D145" s="35">
        <v>2843.78</v>
      </c>
      <c r="E145" s="31"/>
      <c r="F145" s="31"/>
      <c r="G145" s="28"/>
      <c r="H145" s="33"/>
    </row>
    <row r="146" spans="1:8" ht="25.5">
      <c r="A146" s="13" t="s">
        <v>119</v>
      </c>
      <c r="B146" s="3" t="s">
        <v>342</v>
      </c>
      <c r="C146" s="31"/>
      <c r="D146" s="35"/>
      <c r="E146" s="31"/>
      <c r="F146" s="31"/>
      <c r="G146" s="28"/>
      <c r="H146" s="33"/>
    </row>
    <row r="147" spans="1:8" ht="25.5">
      <c r="A147" s="13" t="s">
        <v>121</v>
      </c>
      <c r="B147" s="3" t="s">
        <v>154</v>
      </c>
      <c r="C147" s="3">
        <v>6829580</v>
      </c>
      <c r="D147" s="3">
        <v>6282514.5</v>
      </c>
      <c r="E147" s="34">
        <v>5443805.88</v>
      </c>
      <c r="F147" s="3">
        <v>1815112.76</v>
      </c>
      <c r="G147" s="27">
        <f t="shared" si="3"/>
        <v>86.65011246691114</v>
      </c>
      <c r="H147" s="30">
        <f t="shared" si="4"/>
        <v>838708.6200000001</v>
      </c>
    </row>
    <row r="148" spans="1:8" ht="40.5" customHeight="1">
      <c r="A148" s="13" t="s">
        <v>176</v>
      </c>
      <c r="B148" s="3" t="s">
        <v>355</v>
      </c>
      <c r="C148" s="3"/>
      <c r="D148" s="34">
        <v>1470000</v>
      </c>
      <c r="E148" s="34">
        <v>1470000</v>
      </c>
      <c r="F148" s="34">
        <v>0</v>
      </c>
      <c r="G148" s="27">
        <f t="shared" si="3"/>
        <v>100</v>
      </c>
      <c r="H148" s="30">
        <f t="shared" si="4"/>
        <v>0</v>
      </c>
    </row>
    <row r="149" spans="1:8" ht="12.75">
      <c r="A149" s="5" t="s">
        <v>151</v>
      </c>
      <c r="B149" s="3" t="s">
        <v>156</v>
      </c>
      <c r="C149" s="3"/>
      <c r="D149" s="34"/>
      <c r="E149" s="34">
        <v>0</v>
      </c>
      <c r="F149" s="34"/>
      <c r="G149" s="27"/>
      <c r="H149" s="30">
        <f t="shared" si="4"/>
        <v>0</v>
      </c>
    </row>
    <row r="150" spans="1:8" ht="51">
      <c r="A150" s="17" t="s">
        <v>157</v>
      </c>
      <c r="B150" s="3" t="s">
        <v>158</v>
      </c>
      <c r="C150" s="3">
        <v>1290000</v>
      </c>
      <c r="D150" s="34">
        <v>1749960.57</v>
      </c>
      <c r="E150" s="34">
        <v>1749960.57</v>
      </c>
      <c r="F150" s="11">
        <v>1394630.94</v>
      </c>
      <c r="G150" s="27">
        <f t="shared" si="3"/>
        <v>100</v>
      </c>
      <c r="H150" s="30">
        <f t="shared" si="4"/>
        <v>0</v>
      </c>
    </row>
    <row r="151" spans="1:8" ht="12.75">
      <c r="A151" s="17" t="s">
        <v>159</v>
      </c>
      <c r="B151" s="3" t="s">
        <v>160</v>
      </c>
      <c r="C151" s="3">
        <v>10000</v>
      </c>
      <c r="D151" s="34">
        <v>71947.44</v>
      </c>
      <c r="E151" s="34">
        <v>71947.44</v>
      </c>
      <c r="F151" s="3">
        <v>2833584.2</v>
      </c>
      <c r="G151" s="27">
        <f t="shared" si="3"/>
        <v>100</v>
      </c>
      <c r="H151" s="30">
        <f t="shared" si="4"/>
        <v>0</v>
      </c>
    </row>
    <row r="152" spans="1:8" ht="38.25">
      <c r="A152" s="13" t="s">
        <v>141</v>
      </c>
      <c r="B152" s="3" t="s">
        <v>161</v>
      </c>
      <c r="C152" s="3">
        <v>285000</v>
      </c>
      <c r="D152" s="34">
        <v>1021053</v>
      </c>
      <c r="E152" s="34">
        <v>1021052.63</v>
      </c>
      <c r="F152" s="34">
        <v>0</v>
      </c>
      <c r="G152" s="27">
        <f t="shared" si="3"/>
        <v>99.99996376289967</v>
      </c>
      <c r="H152" s="30">
        <f t="shared" si="4"/>
        <v>0.3699999999953434</v>
      </c>
    </row>
    <row r="153" spans="1:8" ht="12.75">
      <c r="A153" s="1" t="s">
        <v>43</v>
      </c>
      <c r="B153" s="1" t="s">
        <v>44</v>
      </c>
      <c r="C153" s="33">
        <f>C155+C156+C154+C158</f>
        <v>25705804.8</v>
      </c>
      <c r="D153" s="33">
        <f>D155+D156+D154+D158+D157</f>
        <v>41270445.04</v>
      </c>
      <c r="E153" s="33">
        <f>E155+E156+E154+E158+E157</f>
        <v>29504722.689999998</v>
      </c>
      <c r="F153" s="33">
        <f>F155+F156+F154+F158+F157</f>
        <v>26426405.55</v>
      </c>
      <c r="G153" s="28">
        <f t="shared" si="3"/>
        <v>71.49116676935161</v>
      </c>
      <c r="H153" s="33">
        <f t="shared" si="4"/>
        <v>11765722.350000001</v>
      </c>
    </row>
    <row r="154" spans="1:8" ht="25.5">
      <c r="A154" s="13" t="s">
        <v>121</v>
      </c>
      <c r="B154" s="3" t="s">
        <v>337</v>
      </c>
      <c r="C154" s="35">
        <f>C160+C164+C168</f>
        <v>8828564.8</v>
      </c>
      <c r="D154" s="35">
        <f>D160+D164+D168</f>
        <v>20319773.04</v>
      </c>
      <c r="E154" s="35">
        <f>E160+E164+E168</f>
        <v>13314369.38</v>
      </c>
      <c r="F154" s="35">
        <f>F160+F164+F168</f>
        <v>9146719</v>
      </c>
      <c r="G154" s="27">
        <f>E154/D154*100</f>
        <v>65.52420321718319</v>
      </c>
      <c r="H154" s="30">
        <f>D154-E154</f>
        <v>7005403.659999998</v>
      </c>
    </row>
    <row r="155" spans="1:8" ht="38.25">
      <c r="A155" s="17" t="s">
        <v>164</v>
      </c>
      <c r="B155" s="3" t="s">
        <v>339</v>
      </c>
      <c r="C155" s="35">
        <f>C161</f>
        <v>6178500</v>
      </c>
      <c r="D155" s="35">
        <f>D161</f>
        <v>8141600</v>
      </c>
      <c r="E155" s="35">
        <f>E161</f>
        <v>7908024.6</v>
      </c>
      <c r="F155" s="35">
        <f>F161</f>
        <v>12011400</v>
      </c>
      <c r="G155" s="27">
        <f t="shared" si="3"/>
        <v>97.1310872555763</v>
      </c>
      <c r="H155" s="30">
        <f t="shared" si="4"/>
        <v>233575.40000000037</v>
      </c>
    </row>
    <row r="156" spans="1:8" ht="38.25">
      <c r="A156" s="13" t="s">
        <v>141</v>
      </c>
      <c r="B156" s="3" t="s">
        <v>338</v>
      </c>
      <c r="C156" s="35">
        <f>C162+C165+C169</f>
        <v>10692740</v>
      </c>
      <c r="D156" s="35">
        <f>D162+D169+D166</f>
        <v>8072072</v>
      </c>
      <c r="E156" s="35">
        <f>E162+E169+E166</f>
        <v>8045328.71</v>
      </c>
      <c r="F156" s="35">
        <f>F162+F165+F169+F166</f>
        <v>5268286.55</v>
      </c>
      <c r="G156" s="27">
        <f t="shared" si="3"/>
        <v>99.66869361422941</v>
      </c>
      <c r="H156" s="30">
        <f t="shared" si="4"/>
        <v>26743.290000000037</v>
      </c>
    </row>
    <row r="157" spans="1:8" ht="57" customHeight="1">
      <c r="A157" s="13" t="s">
        <v>351</v>
      </c>
      <c r="B157" s="3" t="s">
        <v>352</v>
      </c>
      <c r="C157" s="35"/>
      <c r="D157" s="35">
        <f>D165</f>
        <v>4737000</v>
      </c>
      <c r="E157" s="35">
        <f>E165</f>
        <v>237000</v>
      </c>
      <c r="F157" s="35">
        <f>F165</f>
        <v>0</v>
      </c>
      <c r="G157" s="27">
        <f>E157/D157*100</f>
        <v>5.00316656111463</v>
      </c>
      <c r="H157" s="30">
        <f>D157-E157</f>
        <v>4500000</v>
      </c>
    </row>
    <row r="158" spans="1:8" ht="12.75">
      <c r="A158" s="3" t="s">
        <v>125</v>
      </c>
      <c r="B158" s="3" t="s">
        <v>340</v>
      </c>
      <c r="C158" s="35">
        <f>C170</f>
        <v>6000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6364500</v>
      </c>
      <c r="D159" s="31">
        <f>D161+D160+D162</f>
        <v>8350779</v>
      </c>
      <c r="E159" s="31">
        <f>E161+E160+E162</f>
        <v>8085129.699999999</v>
      </c>
      <c r="F159" s="33">
        <f>F161+F160+F162</f>
        <v>12989757.56</v>
      </c>
      <c r="G159" s="28">
        <f t="shared" si="3"/>
        <v>96.81886803614368</v>
      </c>
      <c r="H159" s="33">
        <f t="shared" si="4"/>
        <v>265649.30000000075</v>
      </c>
    </row>
    <row r="160" spans="1:8" ht="25.5">
      <c r="A160" s="13" t="s">
        <v>121</v>
      </c>
      <c r="B160" s="3" t="s">
        <v>331</v>
      </c>
      <c r="C160" s="35">
        <v>15000</v>
      </c>
      <c r="D160" s="35">
        <v>38179</v>
      </c>
      <c r="E160" s="35">
        <v>6105.1</v>
      </c>
      <c r="F160" s="11">
        <v>1474.56</v>
      </c>
      <c r="G160" s="27">
        <f aca="true" t="shared" si="11" ref="G160:G166">E160/D160*100</f>
        <v>15.99072788705833</v>
      </c>
      <c r="H160" s="30">
        <f aca="true" t="shared" si="12" ref="H160:H166">D160-E160</f>
        <v>32073.9</v>
      </c>
    </row>
    <row r="161" spans="1:8" ht="38.25">
      <c r="A161" s="17" t="s">
        <v>164</v>
      </c>
      <c r="B161" s="3" t="s">
        <v>165</v>
      </c>
      <c r="C161" s="35">
        <v>6178500</v>
      </c>
      <c r="D161" s="35">
        <v>8141600</v>
      </c>
      <c r="E161" s="35">
        <v>7908024.6</v>
      </c>
      <c r="F161" s="34">
        <v>12011400</v>
      </c>
      <c r="G161" s="27">
        <f t="shared" si="11"/>
        <v>97.1310872555763</v>
      </c>
      <c r="H161" s="30">
        <f t="shared" si="12"/>
        <v>233575.40000000037</v>
      </c>
    </row>
    <row r="162" spans="1:8" ht="38.25">
      <c r="A162" s="13" t="s">
        <v>141</v>
      </c>
      <c r="B162" s="3" t="s">
        <v>332</v>
      </c>
      <c r="C162" s="35">
        <v>171000</v>
      </c>
      <c r="D162" s="35">
        <v>171000</v>
      </c>
      <c r="E162" s="35">
        <v>171000</v>
      </c>
      <c r="F162" s="11">
        <v>976883</v>
      </c>
      <c r="G162" s="27">
        <f t="shared" si="11"/>
        <v>100</v>
      </c>
      <c r="H162" s="30">
        <f t="shared" si="12"/>
        <v>0</v>
      </c>
    </row>
    <row r="163" spans="1:8" ht="12.75">
      <c r="A163" s="23" t="s">
        <v>47</v>
      </c>
      <c r="B163" s="1" t="s">
        <v>48</v>
      </c>
      <c r="C163" s="1">
        <f>C165+C164</f>
        <v>12115039.379999999</v>
      </c>
      <c r="D163" s="33">
        <f>D165+D164+D166</f>
        <v>15682532.5</v>
      </c>
      <c r="E163" s="33">
        <f>E165+E164+E166</f>
        <v>6938554.470000001</v>
      </c>
      <c r="F163" s="33">
        <f>F165+F164+F166</f>
        <v>2683178.54</v>
      </c>
      <c r="G163" s="27">
        <f t="shared" si="11"/>
        <v>44.24383925236565</v>
      </c>
      <c r="H163" s="30">
        <f t="shared" si="12"/>
        <v>8743978.03</v>
      </c>
    </row>
    <row r="164" spans="1:8" ht="25.5">
      <c r="A164" s="13" t="s">
        <v>121</v>
      </c>
      <c r="B164" s="3" t="s">
        <v>333</v>
      </c>
      <c r="C164" s="40">
        <v>3073039.38</v>
      </c>
      <c r="D164" s="40">
        <v>6516532.5</v>
      </c>
      <c r="E164" s="35">
        <v>2299017.47</v>
      </c>
      <c r="F164" s="3">
        <v>474144.54</v>
      </c>
      <c r="G164" s="27">
        <f t="shared" si="11"/>
        <v>35.27976680849824</v>
      </c>
      <c r="H164" s="30">
        <f t="shared" si="12"/>
        <v>4217515.029999999</v>
      </c>
    </row>
    <row r="165" spans="1:8" ht="56.25" customHeight="1">
      <c r="A165" s="13" t="s">
        <v>351</v>
      </c>
      <c r="B165" s="3" t="s">
        <v>403</v>
      </c>
      <c r="C165" s="3">
        <v>9042000</v>
      </c>
      <c r="D165" s="34">
        <v>4737000</v>
      </c>
      <c r="E165" s="34">
        <v>237000</v>
      </c>
      <c r="F165" s="34">
        <v>0</v>
      </c>
      <c r="G165" s="27">
        <f t="shared" si="11"/>
        <v>5.00316656111463</v>
      </c>
      <c r="H165" s="30">
        <f t="shared" si="12"/>
        <v>4500000</v>
      </c>
    </row>
    <row r="166" spans="1:8" ht="40.5" customHeight="1">
      <c r="A166" s="13" t="s">
        <v>141</v>
      </c>
      <c r="B166" s="3" t="s">
        <v>357</v>
      </c>
      <c r="C166" s="3"/>
      <c r="D166" s="34">
        <v>4429000</v>
      </c>
      <c r="E166" s="34">
        <v>4402537</v>
      </c>
      <c r="F166" s="34">
        <v>2209034</v>
      </c>
      <c r="G166" s="27">
        <f t="shared" si="11"/>
        <v>99.40250620907653</v>
      </c>
      <c r="H166" s="30">
        <f t="shared" si="12"/>
        <v>26463</v>
      </c>
    </row>
    <row r="167" spans="1:8" ht="12.75">
      <c r="A167" s="23" t="s">
        <v>49</v>
      </c>
      <c r="B167" s="23" t="s">
        <v>50</v>
      </c>
      <c r="C167" s="31">
        <f>C169+C168+C170</f>
        <v>7226265.42</v>
      </c>
      <c r="D167" s="31">
        <f>D169+D168+D170</f>
        <v>17237133.54</v>
      </c>
      <c r="E167" s="31">
        <f>E169+E168+E170</f>
        <v>14481038.52</v>
      </c>
      <c r="F167" s="31">
        <f>F169+F168+F170</f>
        <v>10753469.450000001</v>
      </c>
      <c r="G167" s="28">
        <f t="shared" si="3"/>
        <v>84.01071144686392</v>
      </c>
      <c r="H167" s="33">
        <f t="shared" si="4"/>
        <v>2756095.0199999996</v>
      </c>
    </row>
    <row r="168" spans="1:8" ht="25.5">
      <c r="A168" s="13" t="s">
        <v>121</v>
      </c>
      <c r="B168" s="3" t="s">
        <v>334</v>
      </c>
      <c r="C168" s="35">
        <v>5740525.42</v>
      </c>
      <c r="D168" s="35">
        <v>13765061.54</v>
      </c>
      <c r="E168" s="35">
        <v>11009246.81</v>
      </c>
      <c r="F168" s="35">
        <v>8671099.9</v>
      </c>
      <c r="G168" s="27">
        <f>E168/D168*100</f>
        <v>79.97964104997384</v>
      </c>
      <c r="H168" s="30">
        <f>D168-E168</f>
        <v>2755814.7299999986</v>
      </c>
    </row>
    <row r="169" spans="1:8" ht="38.25">
      <c r="A169" s="13" t="s">
        <v>141</v>
      </c>
      <c r="B169" s="3" t="s">
        <v>335</v>
      </c>
      <c r="C169" s="3">
        <v>1479740</v>
      </c>
      <c r="D169" s="34">
        <v>3472072</v>
      </c>
      <c r="E169" s="34">
        <v>3471791.71</v>
      </c>
      <c r="F169" s="34">
        <v>2082369.55</v>
      </c>
      <c r="G169" s="27">
        <f t="shared" si="3"/>
        <v>99.99192729874265</v>
      </c>
      <c r="H169" s="30">
        <f t="shared" si="4"/>
        <v>280.29000000003725</v>
      </c>
    </row>
    <row r="170" spans="1:8" ht="12.75">
      <c r="A170" s="3" t="s">
        <v>125</v>
      </c>
      <c r="B170" s="3" t="s">
        <v>336</v>
      </c>
      <c r="C170" s="3">
        <v>6000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3" ref="C171:F172">C172</f>
        <v>60000</v>
      </c>
      <c r="D171" s="33">
        <f t="shared" si="13"/>
        <v>0</v>
      </c>
      <c r="E171" s="33">
        <f t="shared" si="13"/>
        <v>0</v>
      </c>
      <c r="F171" s="33">
        <f t="shared" si="13"/>
        <v>0</v>
      </c>
      <c r="G171" s="28" t="e">
        <f t="shared" si="3"/>
        <v>#DIV/0!</v>
      </c>
      <c r="H171" s="33">
        <f t="shared" si="4"/>
        <v>0</v>
      </c>
    </row>
    <row r="172" spans="1:8" ht="25.5">
      <c r="A172" s="24" t="s">
        <v>53</v>
      </c>
      <c r="B172" s="23" t="s">
        <v>54</v>
      </c>
      <c r="C172" s="31">
        <f t="shared" si="13"/>
        <v>60000</v>
      </c>
      <c r="D172" s="31">
        <f t="shared" si="13"/>
        <v>0</v>
      </c>
      <c r="E172" s="31">
        <f t="shared" si="13"/>
        <v>0</v>
      </c>
      <c r="F172" s="31">
        <f t="shared" si="13"/>
        <v>0</v>
      </c>
      <c r="G172" s="28" t="e">
        <f>E172/D172*100</f>
        <v>#DIV/0!</v>
      </c>
      <c r="H172" s="30">
        <f aca="true" t="shared" si="14" ref="H172:H249">D172-E172</f>
        <v>0</v>
      </c>
    </row>
    <row r="173" spans="1:8" ht="25.5">
      <c r="A173" s="13" t="s">
        <v>121</v>
      </c>
      <c r="B173" s="3" t="s">
        <v>169</v>
      </c>
      <c r="C173" s="3">
        <v>60000</v>
      </c>
      <c r="D173" s="34">
        <v>0</v>
      </c>
      <c r="E173" s="34">
        <v>0</v>
      </c>
      <c r="F173" s="34">
        <v>0</v>
      </c>
      <c r="G173" s="27" t="e">
        <f aca="true" t="shared" si="15" ref="G173:G250">E173/D173*100</f>
        <v>#DIV/0!</v>
      </c>
      <c r="H173" s="30">
        <f t="shared" si="14"/>
        <v>0</v>
      </c>
    </row>
    <row r="174" spans="1:8" ht="12.75">
      <c r="A174" s="1" t="s">
        <v>55</v>
      </c>
      <c r="B174" s="1" t="s">
        <v>56</v>
      </c>
      <c r="C174" s="33">
        <f>C175+C180+C181+C182+C186+C176+C177+C178+C184+C185+C187+C188+C189</f>
        <v>226434440.91</v>
      </c>
      <c r="D174" s="33">
        <f>D175+D180+D181+D182+D186+D176+D177+D178+D184+D185+D187+D188+D189+D179+D183+D190</f>
        <v>223841298.49</v>
      </c>
      <c r="E174" s="33">
        <f>E175+E180+E181+E182+E186+E176+E177+E178+E184+E185+E187+E188+E189+E179+E183+E190</f>
        <v>221496421.89999998</v>
      </c>
      <c r="F174" s="33">
        <f>F175+F180+F181+F182+F186+F176+F177+F178+F184+F185+F187+F188+F189+F179</f>
        <v>305398978.23</v>
      </c>
      <c r="G174" s="28">
        <f t="shared" si="15"/>
        <v>98.95243790765234</v>
      </c>
      <c r="H174" s="33">
        <f t="shared" si="14"/>
        <v>2344876.5900000334</v>
      </c>
    </row>
    <row r="175" spans="1:8" ht="12.75">
      <c r="A175" s="17" t="s">
        <v>132</v>
      </c>
      <c r="B175" s="3" t="s">
        <v>195</v>
      </c>
      <c r="C175" s="35">
        <f aca="true" t="shared" si="16" ref="C175:E178">C209</f>
        <v>6975000</v>
      </c>
      <c r="D175" s="35">
        <f t="shared" si="16"/>
        <v>7334000</v>
      </c>
      <c r="E175" s="35">
        <f t="shared" si="16"/>
        <v>7294096.61</v>
      </c>
      <c r="F175" s="35">
        <f aca="true" t="shared" si="17" ref="F175:F181">F209</f>
        <v>7476277.66</v>
      </c>
      <c r="G175" s="27">
        <f t="shared" si="15"/>
        <v>99.45591232615217</v>
      </c>
      <c r="H175" s="33">
        <f t="shared" si="14"/>
        <v>39903.389999999665</v>
      </c>
    </row>
    <row r="176" spans="1:8" ht="25.5">
      <c r="A176" s="17" t="s">
        <v>186</v>
      </c>
      <c r="B176" s="3" t="s">
        <v>196</v>
      </c>
      <c r="C176" s="35">
        <f t="shared" si="16"/>
        <v>10000</v>
      </c>
      <c r="D176" s="35">
        <f t="shared" si="16"/>
        <v>2731.84</v>
      </c>
      <c r="E176" s="35">
        <f t="shared" si="16"/>
        <v>2731.84</v>
      </c>
      <c r="F176" s="35">
        <f t="shared" si="17"/>
        <v>4600</v>
      </c>
      <c r="G176" s="27">
        <f t="shared" si="15"/>
        <v>100</v>
      </c>
      <c r="H176" s="30">
        <f t="shared" si="14"/>
        <v>0</v>
      </c>
    </row>
    <row r="177" spans="1:8" ht="38.25">
      <c r="A177" s="17" t="s">
        <v>188</v>
      </c>
      <c r="B177" s="3" t="s">
        <v>197</v>
      </c>
      <c r="C177" s="35">
        <f t="shared" si="16"/>
        <v>2106000</v>
      </c>
      <c r="D177" s="35">
        <f t="shared" si="16"/>
        <v>2042000</v>
      </c>
      <c r="E177" s="35">
        <f t="shared" si="16"/>
        <v>1772487.66</v>
      </c>
      <c r="F177" s="35">
        <f t="shared" si="17"/>
        <v>2056092.2</v>
      </c>
      <c r="G177" s="27">
        <f t="shared" si="15"/>
        <v>86.80155044074436</v>
      </c>
      <c r="H177" s="30">
        <f t="shared" si="14"/>
        <v>269512.3400000001</v>
      </c>
    </row>
    <row r="178" spans="1:8" ht="12.75">
      <c r="A178" s="3" t="s">
        <v>114</v>
      </c>
      <c r="B178" s="3" t="s">
        <v>198</v>
      </c>
      <c r="C178" s="35">
        <f t="shared" si="16"/>
        <v>1573100</v>
      </c>
      <c r="D178" s="35">
        <f t="shared" si="16"/>
        <v>1582933.51</v>
      </c>
      <c r="E178" s="35">
        <f t="shared" si="16"/>
        <v>1568031.32</v>
      </c>
      <c r="F178" s="35">
        <f t="shared" si="17"/>
        <v>1608333.18</v>
      </c>
      <c r="G178" s="27">
        <f t="shared" si="15"/>
        <v>99.05857132306208</v>
      </c>
      <c r="H178" s="30">
        <f t="shared" si="14"/>
        <v>14902.189999999944</v>
      </c>
    </row>
    <row r="179" spans="1:8" ht="12.75">
      <c r="A179" s="5" t="s">
        <v>117</v>
      </c>
      <c r="B179" s="3" t="s">
        <v>369</v>
      </c>
      <c r="C179" s="35"/>
      <c r="D179" s="35">
        <f aca="true" t="shared" si="18" ref="D179:E181">D213</f>
        <v>45390</v>
      </c>
      <c r="E179" s="35">
        <f t="shared" si="18"/>
        <v>45390</v>
      </c>
      <c r="F179" s="35">
        <f t="shared" si="17"/>
        <v>300</v>
      </c>
      <c r="G179" s="27"/>
      <c r="H179" s="30"/>
    </row>
    <row r="180" spans="1:8" ht="12.75">
      <c r="A180" s="3" t="s">
        <v>116</v>
      </c>
      <c r="B180" s="3" t="s">
        <v>199</v>
      </c>
      <c r="C180" s="35">
        <f>C214</f>
        <v>465000</v>
      </c>
      <c r="D180" s="35">
        <f t="shared" si="18"/>
        <v>476935.69</v>
      </c>
      <c r="E180" s="35">
        <f t="shared" si="18"/>
        <v>366611.17</v>
      </c>
      <c r="F180" s="35">
        <f t="shared" si="17"/>
        <v>366825.41</v>
      </c>
      <c r="G180" s="27">
        <f t="shared" si="15"/>
        <v>76.8680511202674</v>
      </c>
      <c r="H180" s="30">
        <f t="shared" si="14"/>
        <v>110324.52000000002</v>
      </c>
    </row>
    <row r="181" spans="1:8" ht="25.5">
      <c r="A181" s="13" t="s">
        <v>119</v>
      </c>
      <c r="B181" s="3" t="s">
        <v>200</v>
      </c>
      <c r="C181" s="35">
        <f>C215</f>
        <v>968200</v>
      </c>
      <c r="D181" s="35">
        <f t="shared" si="18"/>
        <v>838567.15</v>
      </c>
      <c r="E181" s="35">
        <f t="shared" si="18"/>
        <v>825163.47</v>
      </c>
      <c r="F181" s="35">
        <f t="shared" si="17"/>
        <v>0</v>
      </c>
      <c r="G181" s="27">
        <f t="shared" si="15"/>
        <v>98.40159729605435</v>
      </c>
      <c r="H181" s="30">
        <f t="shared" si="14"/>
        <v>13403.680000000051</v>
      </c>
    </row>
    <row r="182" spans="1:8" ht="25.5">
      <c r="A182" s="13" t="s">
        <v>121</v>
      </c>
      <c r="B182" s="3" t="s">
        <v>201</v>
      </c>
      <c r="C182" s="35">
        <f>C204+C216</f>
        <v>2512080</v>
      </c>
      <c r="D182" s="35">
        <f>D204+D216</f>
        <v>2165121.51</v>
      </c>
      <c r="E182" s="35">
        <f>E204+E216</f>
        <v>1991188.58</v>
      </c>
      <c r="F182" s="35">
        <f>F204+F216</f>
        <v>3059372.63</v>
      </c>
      <c r="G182" s="27">
        <f t="shared" si="15"/>
        <v>91.96659729273117</v>
      </c>
      <c r="H182" s="30">
        <f t="shared" si="14"/>
        <v>173932.9299999997</v>
      </c>
    </row>
    <row r="183" spans="1:8" ht="12.75">
      <c r="A183" s="13" t="s">
        <v>370</v>
      </c>
      <c r="B183" s="3" t="s">
        <v>383</v>
      </c>
      <c r="C183" s="35"/>
      <c r="D183" s="35">
        <f>D217</f>
        <v>350000</v>
      </c>
      <c r="E183" s="35">
        <f>E217</f>
        <v>350000</v>
      </c>
      <c r="F183" s="35"/>
      <c r="G183" s="27"/>
      <c r="H183" s="30"/>
    </row>
    <row r="184" spans="1:8" ht="38.25">
      <c r="A184" s="17" t="s">
        <v>176</v>
      </c>
      <c r="B184" s="3" t="s">
        <v>202</v>
      </c>
      <c r="C184" s="35">
        <f>C198</f>
        <v>3000000</v>
      </c>
      <c r="D184" s="35">
        <f>D198</f>
        <v>1464143.13</v>
      </c>
      <c r="E184" s="35">
        <f>E198</f>
        <v>149143.13</v>
      </c>
      <c r="F184" s="35">
        <f>F198+F192</f>
        <v>86229227</v>
      </c>
      <c r="G184" s="27">
        <f t="shared" si="15"/>
        <v>10.1863763824784</v>
      </c>
      <c r="H184" s="30">
        <f t="shared" si="14"/>
        <v>1315000</v>
      </c>
    </row>
    <row r="185" spans="1:8" ht="51">
      <c r="A185" s="17" t="s">
        <v>170</v>
      </c>
      <c r="B185" s="3" t="s">
        <v>203</v>
      </c>
      <c r="C185" s="35">
        <f>C193+C205+C199</f>
        <v>100575848</v>
      </c>
      <c r="D185" s="35">
        <f>D193+D205+D199</f>
        <v>112706507.93</v>
      </c>
      <c r="E185" s="35">
        <f>E193+E205+E199</f>
        <v>112515327.24000001</v>
      </c>
      <c r="F185" s="35">
        <f>F193+F205+F199</f>
        <v>113683688.69</v>
      </c>
      <c r="G185" s="27">
        <f t="shared" si="15"/>
        <v>99.83037298066343</v>
      </c>
      <c r="H185" s="30">
        <f t="shared" si="14"/>
        <v>191180.68999999762</v>
      </c>
    </row>
    <row r="186" spans="1:8" ht="12.75">
      <c r="A186" s="17" t="s">
        <v>172</v>
      </c>
      <c r="B186" s="3" t="s">
        <v>204</v>
      </c>
      <c r="C186" s="35">
        <f>C194+C200+C206</f>
        <v>22201555.91</v>
      </c>
      <c r="D186" s="35">
        <f>D194+D200+D206</f>
        <v>7993465.91</v>
      </c>
      <c r="E186" s="35">
        <f>E194+E200+E206</f>
        <v>7850374.43</v>
      </c>
      <c r="F186" s="35">
        <f>F194+F200+F206</f>
        <v>8115043.95</v>
      </c>
      <c r="G186" s="27">
        <f t="shared" si="15"/>
        <v>98.2098944111216</v>
      </c>
      <c r="H186" s="30">
        <f t="shared" si="14"/>
        <v>143091.48000000045</v>
      </c>
    </row>
    <row r="187" spans="1:8" ht="51">
      <c r="A187" s="17" t="s">
        <v>157</v>
      </c>
      <c r="B187" s="3" t="s">
        <v>205</v>
      </c>
      <c r="C187" s="35">
        <f aca="true" t="shared" si="19" ref="C187:E188">C195+C201</f>
        <v>58796652</v>
      </c>
      <c r="D187" s="35">
        <f t="shared" si="19"/>
        <v>81793025.03</v>
      </c>
      <c r="E187" s="35">
        <f t="shared" si="19"/>
        <v>81775273.11</v>
      </c>
      <c r="F187" s="35">
        <f>F195+F201</f>
        <v>76433812.21</v>
      </c>
      <c r="G187" s="27">
        <f t="shared" si="15"/>
        <v>99.97829653568444</v>
      </c>
      <c r="H187" s="30">
        <f t="shared" si="14"/>
        <v>17751.920000001788</v>
      </c>
    </row>
    <row r="188" spans="1:8" ht="12.75">
      <c r="A188" s="17" t="s">
        <v>159</v>
      </c>
      <c r="B188" s="3" t="s">
        <v>206</v>
      </c>
      <c r="C188" s="35">
        <f t="shared" si="19"/>
        <v>27131005</v>
      </c>
      <c r="D188" s="35">
        <f>D196+D202+D207</f>
        <v>4926649.07</v>
      </c>
      <c r="E188" s="35">
        <f>E196+E202+E207</f>
        <v>4889328.47</v>
      </c>
      <c r="F188" s="35">
        <f>F196+F202+F207</f>
        <v>6323285.12</v>
      </c>
      <c r="G188" s="27">
        <f t="shared" si="15"/>
        <v>99.24247496686424</v>
      </c>
      <c r="H188" s="30">
        <f t="shared" si="14"/>
        <v>37320.60000000056</v>
      </c>
    </row>
    <row r="189" spans="1:8" ht="12.75">
      <c r="A189" s="3" t="s">
        <v>125</v>
      </c>
      <c r="B189" s="3" t="s">
        <v>207</v>
      </c>
      <c r="C189" s="35">
        <f>C218</f>
        <v>120000</v>
      </c>
      <c r="D189" s="35">
        <f>D218</f>
        <v>102302.79</v>
      </c>
      <c r="E189" s="35">
        <f>E218</f>
        <v>98052.42</v>
      </c>
      <c r="F189" s="35">
        <f>F218</f>
        <v>42120.18</v>
      </c>
      <c r="G189" s="27">
        <f t="shared" si="15"/>
        <v>95.84530392572871</v>
      </c>
      <c r="H189" s="30">
        <f t="shared" si="14"/>
        <v>4250.369999999995</v>
      </c>
    </row>
    <row r="190" spans="1:8" ht="12.75">
      <c r="A190" s="3" t="s">
        <v>344</v>
      </c>
      <c r="B190" s="3" t="s">
        <v>382</v>
      </c>
      <c r="C190" s="35"/>
      <c r="D190" s="35">
        <f>D219</f>
        <v>17524.93</v>
      </c>
      <c r="E190" s="35">
        <f>E219</f>
        <v>3222.45</v>
      </c>
      <c r="F190" s="35"/>
      <c r="G190" s="27"/>
      <c r="H190" s="30"/>
    </row>
    <row r="191" spans="1:8" ht="12.75">
      <c r="A191" s="23" t="s">
        <v>57</v>
      </c>
      <c r="B191" s="23" t="s">
        <v>58</v>
      </c>
      <c r="C191" s="31">
        <f>C194+C195+C193+C196</f>
        <v>31753600</v>
      </c>
      <c r="D191" s="31">
        <f>D194+D195+D193+D196</f>
        <v>34178604.96</v>
      </c>
      <c r="E191" s="31">
        <f>E194+E195+E193+E196</f>
        <v>34162118.62</v>
      </c>
      <c r="F191" s="31">
        <f>F194+F195+F193+F196+F192</f>
        <v>114117286.32</v>
      </c>
      <c r="G191" s="28">
        <f t="shared" si="15"/>
        <v>99.95176415181574</v>
      </c>
      <c r="H191" s="33">
        <f t="shared" si="14"/>
        <v>16486.340000003576</v>
      </c>
    </row>
    <row r="192" spans="1:8" ht="38.25">
      <c r="A192" s="17" t="s">
        <v>176</v>
      </c>
      <c r="B192" s="3" t="s">
        <v>363</v>
      </c>
      <c r="C192" s="31"/>
      <c r="D192" s="31"/>
      <c r="E192" s="31"/>
      <c r="F192" s="34">
        <v>86229227</v>
      </c>
      <c r="G192" s="28"/>
      <c r="H192" s="33"/>
    </row>
    <row r="193" spans="1:8" ht="51">
      <c r="A193" s="17" t="s">
        <v>170</v>
      </c>
      <c r="B193" s="3" t="s">
        <v>171</v>
      </c>
      <c r="C193" s="35">
        <v>16110448</v>
      </c>
      <c r="D193" s="35">
        <v>19660249.02</v>
      </c>
      <c r="E193" s="35">
        <v>19648287.79</v>
      </c>
      <c r="F193" s="34">
        <v>18597696.62</v>
      </c>
      <c r="G193" s="27">
        <f>E193/D193*100</f>
        <v>99.93916033317872</v>
      </c>
      <c r="H193" s="30">
        <f>D193-E193</f>
        <v>11961.230000000447</v>
      </c>
    </row>
    <row r="194" spans="1:8" ht="12.75">
      <c r="A194" s="17" t="s">
        <v>172</v>
      </c>
      <c r="B194" s="3" t="s">
        <v>173</v>
      </c>
      <c r="C194" s="3">
        <v>4233525</v>
      </c>
      <c r="D194" s="34">
        <v>176845.17</v>
      </c>
      <c r="E194" s="34">
        <v>176845.17</v>
      </c>
      <c r="F194" s="34">
        <v>83948.9</v>
      </c>
      <c r="G194" s="27">
        <f t="shared" si="15"/>
        <v>100</v>
      </c>
      <c r="H194" s="30">
        <f t="shared" si="14"/>
        <v>0</v>
      </c>
    </row>
    <row r="195" spans="1:8" ht="51">
      <c r="A195" s="17" t="s">
        <v>157</v>
      </c>
      <c r="B195" s="3" t="s">
        <v>174</v>
      </c>
      <c r="C195" s="34">
        <v>9763152</v>
      </c>
      <c r="D195" s="34">
        <v>13991710.77</v>
      </c>
      <c r="E195" s="34">
        <v>13987185.66</v>
      </c>
      <c r="F195" s="34">
        <v>9206413.8</v>
      </c>
      <c r="G195" s="27">
        <f t="shared" si="15"/>
        <v>99.96765863678586</v>
      </c>
      <c r="H195" s="30">
        <f t="shared" si="14"/>
        <v>4525.109999999404</v>
      </c>
    </row>
    <row r="196" spans="1:8" ht="12.75">
      <c r="A196" s="17" t="s">
        <v>159</v>
      </c>
      <c r="B196" s="3" t="s">
        <v>175</v>
      </c>
      <c r="C196" s="34">
        <v>1646475</v>
      </c>
      <c r="D196" s="34">
        <v>349800</v>
      </c>
      <c r="E196" s="34">
        <v>349800</v>
      </c>
      <c r="F196" s="34">
        <v>0</v>
      </c>
      <c r="G196" s="27"/>
      <c r="H196" s="30"/>
    </row>
    <row r="197" spans="1:8" ht="12.75">
      <c r="A197" s="23" t="s">
        <v>59</v>
      </c>
      <c r="B197" s="23" t="s">
        <v>60</v>
      </c>
      <c r="C197" s="31">
        <f>C199+C200+C201+C202+C198</f>
        <v>177958160.91</v>
      </c>
      <c r="D197" s="31">
        <f>D199+D200+D201+D202+D198</f>
        <v>173417596.56</v>
      </c>
      <c r="E197" s="31">
        <f>E199+E200+E201+E202+E198</f>
        <v>171776360.31</v>
      </c>
      <c r="F197" s="31">
        <f>F199+F200+F201+F202+F198</f>
        <v>174806696.99999997</v>
      </c>
      <c r="G197" s="28">
        <f t="shared" si="15"/>
        <v>99.05359301330637</v>
      </c>
      <c r="H197" s="33">
        <f t="shared" si="14"/>
        <v>1641236.25</v>
      </c>
    </row>
    <row r="198" spans="1:8" ht="38.25">
      <c r="A198" s="17" t="s">
        <v>176</v>
      </c>
      <c r="B198" s="3" t="s">
        <v>177</v>
      </c>
      <c r="C198" s="3">
        <v>3000000</v>
      </c>
      <c r="D198" s="35">
        <v>1464143.13</v>
      </c>
      <c r="E198" s="35">
        <v>149143.13</v>
      </c>
      <c r="F198" s="35">
        <v>0</v>
      </c>
      <c r="G198" s="27">
        <f>E198/D198*100</f>
        <v>10.1863763824784</v>
      </c>
      <c r="H198" s="30">
        <f>D198-E198</f>
        <v>1315000</v>
      </c>
    </row>
    <row r="199" spans="1:8" ht="51">
      <c r="A199" s="17" t="s">
        <v>170</v>
      </c>
      <c r="B199" s="3" t="s">
        <v>178</v>
      </c>
      <c r="C199" s="3">
        <v>83092900</v>
      </c>
      <c r="D199" s="34">
        <v>92277101.36</v>
      </c>
      <c r="E199" s="34">
        <v>92117804.95</v>
      </c>
      <c r="F199" s="34">
        <v>93977492.07</v>
      </c>
      <c r="G199" s="27">
        <f t="shared" si="15"/>
        <v>99.82737167980761</v>
      </c>
      <c r="H199" s="30">
        <f t="shared" si="14"/>
        <v>159296.40999999642</v>
      </c>
    </row>
    <row r="200" spans="1:8" ht="12.75">
      <c r="A200" s="17" t="s">
        <v>172</v>
      </c>
      <c r="B200" s="3" t="s">
        <v>179</v>
      </c>
      <c r="C200" s="3">
        <v>17347230.91</v>
      </c>
      <c r="D200" s="34">
        <v>7319980.74</v>
      </c>
      <c r="E200" s="34">
        <v>7203588.31</v>
      </c>
      <c r="F200" s="34">
        <v>7374639.6</v>
      </c>
      <c r="G200" s="27">
        <f t="shared" si="15"/>
        <v>98.40993529717947</v>
      </c>
      <c r="H200" s="30">
        <f t="shared" si="14"/>
        <v>116392.43000000063</v>
      </c>
    </row>
    <row r="201" spans="1:8" ht="51">
      <c r="A201" s="17" t="s">
        <v>157</v>
      </c>
      <c r="B201" s="3" t="s">
        <v>180</v>
      </c>
      <c r="C201" s="3">
        <v>49033500</v>
      </c>
      <c r="D201" s="34">
        <v>67801314.26</v>
      </c>
      <c r="E201" s="34">
        <v>67788087.45</v>
      </c>
      <c r="F201" s="34">
        <v>67227398.41</v>
      </c>
      <c r="G201" s="27">
        <f t="shared" si="15"/>
        <v>99.98049180883237</v>
      </c>
      <c r="H201" s="30">
        <f t="shared" si="14"/>
        <v>13226.810000002384</v>
      </c>
    </row>
    <row r="202" spans="1:8" ht="12.75">
      <c r="A202" s="17" t="s">
        <v>159</v>
      </c>
      <c r="B202" s="3" t="s">
        <v>181</v>
      </c>
      <c r="C202" s="34">
        <v>25484530</v>
      </c>
      <c r="D202" s="34">
        <v>4555057.07</v>
      </c>
      <c r="E202" s="34">
        <v>4517736.47</v>
      </c>
      <c r="F202" s="34">
        <v>6227166.92</v>
      </c>
      <c r="G202" s="27">
        <f t="shared" si="15"/>
        <v>99.1806776638256</v>
      </c>
      <c r="H202" s="30">
        <f t="shared" si="14"/>
        <v>37320.60000000056</v>
      </c>
    </row>
    <row r="203" spans="1:8" ht="12.75">
      <c r="A203" s="23" t="s">
        <v>61</v>
      </c>
      <c r="B203" s="23" t="s">
        <v>62</v>
      </c>
      <c r="C203" s="31">
        <f>C204+C205+C206</f>
        <v>2468980</v>
      </c>
      <c r="D203" s="31">
        <f>D204+D205+D206+D207</f>
        <v>1658669.55</v>
      </c>
      <c r="E203" s="31">
        <f>E204+E205+E206+E207</f>
        <v>1541110.23</v>
      </c>
      <c r="F203" s="31">
        <f>F204+F205+F206+F207</f>
        <v>2392477.5300000003</v>
      </c>
      <c r="G203" s="28">
        <f t="shared" si="15"/>
        <v>92.91243273863682</v>
      </c>
      <c r="H203" s="33">
        <f t="shared" si="14"/>
        <v>117559.32000000007</v>
      </c>
    </row>
    <row r="204" spans="1:8" ht="25.5">
      <c r="A204" s="13" t="s">
        <v>121</v>
      </c>
      <c r="B204" s="3" t="s">
        <v>182</v>
      </c>
      <c r="C204" s="3">
        <v>475680</v>
      </c>
      <c r="D204" s="34">
        <v>371080</v>
      </c>
      <c r="E204" s="34">
        <v>300142.78</v>
      </c>
      <c r="F204" s="34">
        <v>531403.88</v>
      </c>
      <c r="G204" s="27">
        <f t="shared" si="15"/>
        <v>80.8835776651935</v>
      </c>
      <c r="H204" s="30">
        <f t="shared" si="14"/>
        <v>70937.21999999997</v>
      </c>
    </row>
    <row r="205" spans="1:8" ht="51">
      <c r="A205" s="17" t="s">
        <v>170</v>
      </c>
      <c r="B205" s="3" t="s">
        <v>183</v>
      </c>
      <c r="C205" s="3">
        <v>1372500</v>
      </c>
      <c r="D205" s="34">
        <v>769157.55</v>
      </c>
      <c r="E205" s="34">
        <v>749234.5</v>
      </c>
      <c r="F205" s="34">
        <v>1108500</v>
      </c>
      <c r="G205" s="27">
        <f t="shared" si="15"/>
        <v>97.40975694771507</v>
      </c>
      <c r="H205" s="30">
        <f t="shared" si="14"/>
        <v>19923.050000000047</v>
      </c>
    </row>
    <row r="206" spans="1:8" ht="12.75">
      <c r="A206" s="17" t="s">
        <v>172</v>
      </c>
      <c r="B206" s="3" t="s">
        <v>184</v>
      </c>
      <c r="C206" s="34">
        <v>620800</v>
      </c>
      <c r="D206" s="34">
        <v>496640</v>
      </c>
      <c r="E206" s="34">
        <v>469940.95</v>
      </c>
      <c r="F206" s="34">
        <v>656455.45</v>
      </c>
      <c r="G206" s="27">
        <f t="shared" si="15"/>
        <v>94.62406370811856</v>
      </c>
      <c r="H206" s="30">
        <f t="shared" si="14"/>
        <v>26699.04999999999</v>
      </c>
    </row>
    <row r="207" spans="1:8" ht="12.75">
      <c r="A207" s="17" t="s">
        <v>159</v>
      </c>
      <c r="B207" s="3" t="s">
        <v>343</v>
      </c>
      <c r="C207" s="34"/>
      <c r="D207" s="34">
        <v>21792</v>
      </c>
      <c r="E207" s="34">
        <v>21792</v>
      </c>
      <c r="F207" s="34">
        <v>96118.2</v>
      </c>
      <c r="G207" s="27">
        <f t="shared" si="15"/>
        <v>100</v>
      </c>
      <c r="H207" s="30">
        <f t="shared" si="14"/>
        <v>0</v>
      </c>
    </row>
    <row r="208" spans="1:8" ht="12.75">
      <c r="A208" s="23" t="s">
        <v>63</v>
      </c>
      <c r="B208" s="23" t="s">
        <v>64</v>
      </c>
      <c r="C208" s="31">
        <f>C209+C211+C216+C218+C212+C214+C215+C210</f>
        <v>14253700</v>
      </c>
      <c r="D208" s="31">
        <f>D209+D211+D216+D218+D212+D214+D215+D210+D219+D217</f>
        <v>14541037.419999998</v>
      </c>
      <c r="E208" s="31">
        <f>E209+E211+E216+E218+E212+E214+E215+E210+E219+E217+E213</f>
        <v>14016832.74</v>
      </c>
      <c r="F208" s="31">
        <f>F209+F211+F216+F218+F212+F214+F215+F210+F213</f>
        <v>14082517.379999999</v>
      </c>
      <c r="G208" s="28">
        <f t="shared" si="15"/>
        <v>96.39499806747628</v>
      </c>
      <c r="H208" s="33">
        <f t="shared" si="14"/>
        <v>524204.67999999784</v>
      </c>
    </row>
    <row r="209" spans="1:8" ht="12.75">
      <c r="A209" s="17" t="s">
        <v>132</v>
      </c>
      <c r="B209" s="3" t="s">
        <v>185</v>
      </c>
      <c r="C209" s="34">
        <v>6975000</v>
      </c>
      <c r="D209" s="34">
        <v>7334000</v>
      </c>
      <c r="E209" s="34">
        <v>7294096.61</v>
      </c>
      <c r="F209" s="34">
        <v>7476277.66</v>
      </c>
      <c r="G209" s="27">
        <f t="shared" si="15"/>
        <v>99.45591232615217</v>
      </c>
      <c r="H209" s="30">
        <f t="shared" si="14"/>
        <v>39903.389999999665</v>
      </c>
    </row>
    <row r="210" spans="1:8" ht="25.5">
      <c r="A210" s="17" t="s">
        <v>186</v>
      </c>
      <c r="B210" s="3" t="s">
        <v>187</v>
      </c>
      <c r="C210" s="34">
        <v>10000</v>
      </c>
      <c r="D210" s="34">
        <v>2731.84</v>
      </c>
      <c r="E210" s="34">
        <v>2731.84</v>
      </c>
      <c r="F210" s="34">
        <v>4600</v>
      </c>
      <c r="G210" s="27"/>
      <c r="H210" s="30"/>
    </row>
    <row r="211" spans="1:8" ht="38.25">
      <c r="A211" s="17" t="s">
        <v>188</v>
      </c>
      <c r="B211" s="3" t="s">
        <v>189</v>
      </c>
      <c r="C211" s="34">
        <v>2106000</v>
      </c>
      <c r="D211" s="34">
        <v>2042000</v>
      </c>
      <c r="E211" s="34">
        <v>1772487.66</v>
      </c>
      <c r="F211" s="34">
        <v>2056092.2</v>
      </c>
      <c r="G211" s="27">
        <f t="shared" si="15"/>
        <v>86.80155044074436</v>
      </c>
      <c r="H211" s="30">
        <f t="shared" si="14"/>
        <v>269512.3400000001</v>
      </c>
    </row>
    <row r="212" spans="1:8" ht="12.75">
      <c r="A212" s="3" t="s">
        <v>114</v>
      </c>
      <c r="B212" s="3" t="s">
        <v>190</v>
      </c>
      <c r="C212" s="34">
        <v>1573100</v>
      </c>
      <c r="D212" s="34">
        <v>1582933.51</v>
      </c>
      <c r="E212" s="34">
        <v>1568031.32</v>
      </c>
      <c r="F212" s="34">
        <v>1608333.18</v>
      </c>
      <c r="G212" s="27">
        <f t="shared" si="15"/>
        <v>99.05857132306208</v>
      </c>
      <c r="H212" s="30">
        <f t="shared" si="14"/>
        <v>14902.189999999944</v>
      </c>
    </row>
    <row r="213" spans="1:8" ht="12.75">
      <c r="A213" s="5" t="s">
        <v>117</v>
      </c>
      <c r="B213" s="3" t="s">
        <v>368</v>
      </c>
      <c r="C213" s="34"/>
      <c r="D213" s="34">
        <v>45390</v>
      </c>
      <c r="E213" s="34">
        <v>45390</v>
      </c>
      <c r="F213" s="34">
        <v>300</v>
      </c>
      <c r="G213" s="27"/>
      <c r="H213" s="30"/>
    </row>
    <row r="214" spans="1:8" ht="12.75">
      <c r="A214" s="3" t="s">
        <v>116</v>
      </c>
      <c r="B214" s="3" t="s">
        <v>191</v>
      </c>
      <c r="C214" s="34">
        <v>465000</v>
      </c>
      <c r="D214" s="34">
        <v>476935.69</v>
      </c>
      <c r="E214" s="34">
        <v>366611.17</v>
      </c>
      <c r="F214" s="34">
        <v>366825.41</v>
      </c>
      <c r="G214" s="27">
        <f t="shared" si="15"/>
        <v>76.8680511202674</v>
      </c>
      <c r="H214" s="30">
        <f t="shared" si="14"/>
        <v>110324.52000000002</v>
      </c>
    </row>
    <row r="215" spans="1:8" ht="25.5">
      <c r="A215" s="13" t="s">
        <v>119</v>
      </c>
      <c r="B215" s="3" t="s">
        <v>192</v>
      </c>
      <c r="C215" s="34">
        <v>968200</v>
      </c>
      <c r="D215" s="34">
        <v>838567.15</v>
      </c>
      <c r="E215" s="34">
        <v>825163.47</v>
      </c>
      <c r="F215" s="34"/>
      <c r="G215" s="27">
        <f t="shared" si="15"/>
        <v>98.40159729605435</v>
      </c>
      <c r="H215" s="30">
        <f t="shared" si="14"/>
        <v>13403.680000000051</v>
      </c>
    </row>
    <row r="216" spans="1:8" ht="25.5">
      <c r="A216" s="13" t="s">
        <v>121</v>
      </c>
      <c r="B216" s="3" t="s">
        <v>193</v>
      </c>
      <c r="C216" s="34">
        <v>2036400</v>
      </c>
      <c r="D216" s="34">
        <v>1794041.51</v>
      </c>
      <c r="E216" s="34">
        <v>1691045.8</v>
      </c>
      <c r="F216" s="34">
        <v>2527968.75</v>
      </c>
      <c r="G216" s="27">
        <f t="shared" si="15"/>
        <v>94.25901187760142</v>
      </c>
      <c r="H216" s="30">
        <f t="shared" si="14"/>
        <v>102995.70999999996</v>
      </c>
    </row>
    <row r="217" spans="1:8" ht="12.75">
      <c r="A217" s="13" t="s">
        <v>370</v>
      </c>
      <c r="B217" s="3" t="s">
        <v>381</v>
      </c>
      <c r="C217" s="34"/>
      <c r="D217" s="34">
        <v>350000</v>
      </c>
      <c r="E217" s="34">
        <v>350000</v>
      </c>
      <c r="F217" s="34"/>
      <c r="G217" s="27">
        <f t="shared" si="15"/>
        <v>100</v>
      </c>
      <c r="H217" s="30">
        <f t="shared" si="14"/>
        <v>0</v>
      </c>
    </row>
    <row r="218" spans="1:8" ht="12.75">
      <c r="A218" s="3" t="s">
        <v>125</v>
      </c>
      <c r="B218" s="3" t="s">
        <v>194</v>
      </c>
      <c r="C218" s="34">
        <v>120000</v>
      </c>
      <c r="D218" s="34">
        <v>102302.79</v>
      </c>
      <c r="E218" s="34">
        <v>98052.42</v>
      </c>
      <c r="F218" s="34">
        <v>42120.18</v>
      </c>
      <c r="G218" s="27">
        <f t="shared" si="15"/>
        <v>95.84530392572871</v>
      </c>
      <c r="H218" s="30">
        <f t="shared" si="14"/>
        <v>4250.369999999995</v>
      </c>
    </row>
    <row r="219" spans="1:8" ht="12.75">
      <c r="A219" s="3" t="s">
        <v>344</v>
      </c>
      <c r="B219" s="3" t="s">
        <v>380</v>
      </c>
      <c r="C219" s="34"/>
      <c r="D219" s="34">
        <v>17524.93</v>
      </c>
      <c r="E219" s="34">
        <v>3222.45</v>
      </c>
      <c r="F219" s="34"/>
      <c r="G219" s="27">
        <f t="shared" si="15"/>
        <v>18.387805257995325</v>
      </c>
      <c r="H219" s="30">
        <f t="shared" si="14"/>
        <v>14302.48</v>
      </c>
    </row>
    <row r="220" spans="1:8" ht="12.75">
      <c r="A220" s="1" t="s">
        <v>65</v>
      </c>
      <c r="B220" s="1" t="s">
        <v>66</v>
      </c>
      <c r="C220" s="33">
        <f>C221+C225+C226+C227+C231+C222+C223+C224+C228+C230+C232+C233+C234</f>
        <v>38165764.5</v>
      </c>
      <c r="D220" s="33">
        <f>D221+D225+D226+D227+D231+D222+D223+D224+D228+D230+D232+D233+D234+D235+D229</f>
        <v>37554373.16</v>
      </c>
      <c r="E220" s="33">
        <f>E221+E225+E226+E227+E231+E222+E223+E224+E228+E230+E232+E233+E234+E235+E229</f>
        <v>35232475.42999999</v>
      </c>
      <c r="F220" s="33">
        <f>F221+F225+F226+F227+F231+F222+F223+F224+F228+F230+F232+F233+F234+F235</f>
        <v>38973383.75000001</v>
      </c>
      <c r="G220" s="28">
        <f t="shared" si="15"/>
        <v>93.81723742237</v>
      </c>
      <c r="H220" s="33">
        <f t="shared" si="14"/>
        <v>2321897.730000004</v>
      </c>
    </row>
    <row r="221" spans="1:8" ht="12.75">
      <c r="A221" s="17" t="s">
        <v>132</v>
      </c>
      <c r="B221" s="3" t="s">
        <v>224</v>
      </c>
      <c r="C221" s="35">
        <f>C249</f>
        <v>8224800</v>
      </c>
      <c r="D221" s="35">
        <f>D249</f>
        <v>7404246</v>
      </c>
      <c r="E221" s="35">
        <f>E249</f>
        <v>6943342.47</v>
      </c>
      <c r="F221" s="35">
        <f>F249</f>
        <v>7517283.45</v>
      </c>
      <c r="G221" s="27">
        <f t="shared" si="15"/>
        <v>93.77514563940744</v>
      </c>
      <c r="H221" s="30">
        <f t="shared" si="14"/>
        <v>460903.53000000026</v>
      </c>
    </row>
    <row r="222" spans="1:8" ht="25.5">
      <c r="A222" s="17" t="s">
        <v>186</v>
      </c>
      <c r="B222" s="3" t="s">
        <v>225</v>
      </c>
      <c r="C222" s="35">
        <f aca="true" t="shared" si="20" ref="C222:E227">C250</f>
        <v>3000</v>
      </c>
      <c r="D222" s="35">
        <f t="shared" si="20"/>
        <v>3000</v>
      </c>
      <c r="E222" s="35">
        <f>E250</f>
        <v>690</v>
      </c>
      <c r="F222" s="35">
        <f>F250</f>
        <v>636.21</v>
      </c>
      <c r="G222" s="27">
        <f t="shared" si="15"/>
        <v>23</v>
      </c>
      <c r="H222" s="30">
        <f t="shared" si="14"/>
        <v>2310</v>
      </c>
    </row>
    <row r="223" spans="1:8" ht="38.25">
      <c r="A223" s="17" t="s">
        <v>188</v>
      </c>
      <c r="B223" s="3" t="s">
        <v>226</v>
      </c>
      <c r="C223" s="35">
        <f t="shared" si="20"/>
        <v>2475200</v>
      </c>
      <c r="D223" s="35">
        <f t="shared" si="20"/>
        <v>2525500.02</v>
      </c>
      <c r="E223" s="35">
        <f t="shared" si="20"/>
        <v>2103169.38</v>
      </c>
      <c r="F223" s="35">
        <f>F251</f>
        <v>2257544.44</v>
      </c>
      <c r="G223" s="27">
        <f t="shared" si="15"/>
        <v>83.27734560857378</v>
      </c>
      <c r="H223" s="30">
        <f t="shared" si="14"/>
        <v>422330.64000000013</v>
      </c>
    </row>
    <row r="224" spans="1:8" ht="12.75">
      <c r="A224" s="3" t="s">
        <v>114</v>
      </c>
      <c r="B224" s="3" t="s">
        <v>227</v>
      </c>
      <c r="C224" s="35">
        <f>C252+C237</f>
        <v>1165000</v>
      </c>
      <c r="D224" s="35">
        <f>D252+D237</f>
        <v>1227942.16</v>
      </c>
      <c r="E224" s="35">
        <f>E252+E237</f>
        <v>1197317.1099999999</v>
      </c>
      <c r="F224" s="35">
        <f>F252+F237</f>
        <v>973082.73</v>
      </c>
      <c r="G224" s="27">
        <f t="shared" si="15"/>
        <v>97.50598594969652</v>
      </c>
      <c r="H224" s="30">
        <f t="shared" si="14"/>
        <v>30625.050000000047</v>
      </c>
    </row>
    <row r="225" spans="1:8" ht="38.25">
      <c r="A225" s="17" t="s">
        <v>220</v>
      </c>
      <c r="B225" s="3" t="s">
        <v>228</v>
      </c>
      <c r="C225" s="35">
        <f t="shared" si="20"/>
        <v>2000</v>
      </c>
      <c r="D225" s="35">
        <f t="shared" si="20"/>
        <v>2000</v>
      </c>
      <c r="E225" s="35">
        <f t="shared" si="20"/>
        <v>0</v>
      </c>
      <c r="F225" s="35">
        <f>F253</f>
        <v>0</v>
      </c>
      <c r="G225" s="27">
        <f t="shared" si="15"/>
        <v>0</v>
      </c>
      <c r="H225" s="30">
        <f t="shared" si="14"/>
        <v>2000</v>
      </c>
    </row>
    <row r="226" spans="1:8" ht="12.75">
      <c r="A226" s="3" t="s">
        <v>116</v>
      </c>
      <c r="B226" s="3" t="s">
        <v>229</v>
      </c>
      <c r="C226" s="35">
        <f>C254+C238</f>
        <v>1048351.5</v>
      </c>
      <c r="D226" s="35">
        <f>D254+D238</f>
        <v>398115.12</v>
      </c>
      <c r="E226" s="35">
        <f>E254+E238</f>
        <v>393101.91000000003</v>
      </c>
      <c r="F226" s="35">
        <f>F254+F238</f>
        <v>297405.24</v>
      </c>
      <c r="G226" s="27">
        <f t="shared" si="15"/>
        <v>98.74076372683359</v>
      </c>
      <c r="H226" s="30">
        <f t="shared" si="14"/>
        <v>5013.209999999963</v>
      </c>
    </row>
    <row r="227" spans="1:8" ht="25.5">
      <c r="A227" s="13" t="s">
        <v>119</v>
      </c>
      <c r="B227" s="3" t="s">
        <v>230</v>
      </c>
      <c r="C227" s="35">
        <f t="shared" si="20"/>
        <v>130000</v>
      </c>
      <c r="D227" s="35">
        <f t="shared" si="20"/>
        <v>556702.53</v>
      </c>
      <c r="E227" s="35">
        <f t="shared" si="20"/>
        <v>511282.93</v>
      </c>
      <c r="F227" s="35">
        <f>F255</f>
        <v>0</v>
      </c>
      <c r="G227" s="27">
        <f t="shared" si="15"/>
        <v>91.84131604359692</v>
      </c>
      <c r="H227" s="30">
        <f t="shared" si="14"/>
        <v>45419.600000000035</v>
      </c>
    </row>
    <row r="228" spans="1:8" ht="25.5">
      <c r="A228" s="13" t="s">
        <v>121</v>
      </c>
      <c r="B228" s="3" t="s">
        <v>231</v>
      </c>
      <c r="C228" s="35">
        <f>C256+C239</f>
        <v>525892</v>
      </c>
      <c r="D228" s="35">
        <f>D256+D239</f>
        <v>1203500.97</v>
      </c>
      <c r="E228" s="35">
        <f>E256+E239</f>
        <v>936469.1500000001</v>
      </c>
      <c r="F228" s="35">
        <f>F256+F239</f>
        <v>827194.8400000001</v>
      </c>
      <c r="G228" s="27">
        <f t="shared" si="15"/>
        <v>77.81208103222386</v>
      </c>
      <c r="H228" s="30">
        <f t="shared" si="14"/>
        <v>267031.81999999983</v>
      </c>
    </row>
    <row r="229" spans="1:8" ht="12.75">
      <c r="A229" s="13" t="s">
        <v>370</v>
      </c>
      <c r="B229" s="3" t="s">
        <v>372</v>
      </c>
      <c r="C229" s="35"/>
      <c r="D229" s="35">
        <f>D240</f>
        <v>100000</v>
      </c>
      <c r="E229" s="35">
        <f>E240</f>
        <v>100000</v>
      </c>
      <c r="F229" s="35"/>
      <c r="G229" s="27"/>
      <c r="H229" s="30"/>
    </row>
    <row r="230" spans="1:8" ht="51">
      <c r="A230" s="17" t="s">
        <v>170</v>
      </c>
      <c r="B230" s="3" t="s">
        <v>232</v>
      </c>
      <c r="C230" s="35">
        <f aca="true" t="shared" si="21" ref="C230:E231">C241+C246</f>
        <v>6710000</v>
      </c>
      <c r="D230" s="35">
        <f t="shared" si="21"/>
        <v>7217000</v>
      </c>
      <c r="E230" s="35">
        <f t="shared" si="21"/>
        <v>7194122.51</v>
      </c>
      <c r="F230" s="35">
        <f>F241+F246</f>
        <v>7405974.619999999</v>
      </c>
      <c r="G230" s="27">
        <f t="shared" si="15"/>
        <v>99.68300554246917</v>
      </c>
      <c r="H230" s="30">
        <f t="shared" si="14"/>
        <v>22877.490000000224</v>
      </c>
    </row>
    <row r="231" spans="1:8" ht="12.75">
      <c r="A231" s="17" t="s">
        <v>172</v>
      </c>
      <c r="B231" s="3" t="s">
        <v>233</v>
      </c>
      <c r="C231" s="35">
        <f t="shared" si="21"/>
        <v>40000</v>
      </c>
      <c r="D231" s="35">
        <f t="shared" si="21"/>
        <v>358182.61</v>
      </c>
      <c r="E231" s="35">
        <f t="shared" si="21"/>
        <v>358172.67</v>
      </c>
      <c r="F231" s="35">
        <f>F242+F247</f>
        <v>473899</v>
      </c>
      <c r="G231" s="27">
        <f t="shared" si="15"/>
        <v>99.9972248792313</v>
      </c>
      <c r="H231" s="30">
        <f t="shared" si="14"/>
        <v>9.940000000002328</v>
      </c>
    </row>
    <row r="232" spans="1:8" ht="51">
      <c r="A232" s="17" t="s">
        <v>157</v>
      </c>
      <c r="B232" s="3" t="s">
        <v>234</v>
      </c>
      <c r="C232" s="35">
        <f aca="true" t="shared" si="22" ref="C232:E233">C243</f>
        <v>17131521</v>
      </c>
      <c r="D232" s="35">
        <f t="shared" si="22"/>
        <v>15458527.89</v>
      </c>
      <c r="E232" s="35">
        <f t="shared" si="22"/>
        <v>14413091.74</v>
      </c>
      <c r="F232" s="35">
        <f>F243</f>
        <v>18379463.01</v>
      </c>
      <c r="G232" s="27">
        <f t="shared" si="15"/>
        <v>93.23715584408083</v>
      </c>
      <c r="H232" s="30">
        <f t="shared" si="14"/>
        <v>1045436.1500000004</v>
      </c>
    </row>
    <row r="233" spans="1:8" ht="12.75">
      <c r="A233" s="17" t="s">
        <v>159</v>
      </c>
      <c r="B233" s="3" t="s">
        <v>235</v>
      </c>
      <c r="C233" s="35">
        <f t="shared" si="22"/>
        <v>700000</v>
      </c>
      <c r="D233" s="35">
        <f t="shared" si="22"/>
        <v>1042371.94</v>
      </c>
      <c r="E233" s="35">
        <f t="shared" si="22"/>
        <v>1042371.94</v>
      </c>
      <c r="F233" s="35">
        <f>F244</f>
        <v>808871.67</v>
      </c>
      <c r="G233" s="27">
        <f t="shared" si="15"/>
        <v>100</v>
      </c>
      <c r="H233" s="30">
        <f t="shared" si="14"/>
        <v>0</v>
      </c>
    </row>
    <row r="234" spans="1:8" ht="12.75">
      <c r="A234" s="3" t="s">
        <v>125</v>
      </c>
      <c r="B234" s="3" t="s">
        <v>236</v>
      </c>
      <c r="C234" s="35">
        <f>C257</f>
        <v>10000</v>
      </c>
      <c r="D234" s="35">
        <f>D257</f>
        <v>0</v>
      </c>
      <c r="E234" s="35">
        <f>E257</f>
        <v>0</v>
      </c>
      <c r="F234" s="35">
        <f>F257</f>
        <v>32028.54</v>
      </c>
      <c r="G234" s="27" t="e">
        <f t="shared" si="15"/>
        <v>#DIV/0!</v>
      </c>
      <c r="H234" s="30">
        <f t="shared" si="14"/>
        <v>0</v>
      </c>
    </row>
    <row r="235" spans="1:8" ht="12.75">
      <c r="A235" s="3" t="s">
        <v>344</v>
      </c>
      <c r="B235" s="3" t="s">
        <v>346</v>
      </c>
      <c r="C235" s="35"/>
      <c r="D235" s="35">
        <f>D258</f>
        <v>57283.92</v>
      </c>
      <c r="E235" s="35">
        <f>E258</f>
        <v>39343.62</v>
      </c>
      <c r="F235" s="35">
        <f>F258</f>
        <v>0</v>
      </c>
      <c r="G235" s="27"/>
      <c r="H235" s="30"/>
    </row>
    <row r="236" spans="1:8" ht="12.75">
      <c r="A236" s="23" t="s">
        <v>67</v>
      </c>
      <c r="B236" s="23" t="s">
        <v>68</v>
      </c>
      <c r="C236" s="31">
        <f>C241+C242+C243+C244+C237+C238+C239</f>
        <v>25534764.5</v>
      </c>
      <c r="D236" s="31">
        <f>D241+D242+D243+D244+D237+D238+D239+D240</f>
        <v>24448275.400000002</v>
      </c>
      <c r="E236" s="31">
        <f>E241+E242+E243+E244+E237+E238+E239+E240</f>
        <v>23163882.939999998</v>
      </c>
      <c r="F236" s="31">
        <f>F241+F242+F243+F244+F237+F238+F239</f>
        <v>26914787.270000003</v>
      </c>
      <c r="G236" s="28">
        <f t="shared" si="15"/>
        <v>94.74649054386877</v>
      </c>
      <c r="H236" s="33">
        <f t="shared" si="14"/>
        <v>1284392.4600000046</v>
      </c>
    </row>
    <row r="237" spans="1:8" ht="12.75">
      <c r="A237" s="3" t="s">
        <v>114</v>
      </c>
      <c r="B237" s="3" t="s">
        <v>365</v>
      </c>
      <c r="C237" s="35">
        <v>490000</v>
      </c>
      <c r="D237" s="35">
        <v>441273.96</v>
      </c>
      <c r="E237" s="35">
        <v>410706.22</v>
      </c>
      <c r="F237" s="11">
        <v>319398.35</v>
      </c>
      <c r="G237" s="27">
        <f t="shared" si="15"/>
        <v>93.07284300211141</v>
      </c>
      <c r="H237" s="30">
        <f t="shared" si="14"/>
        <v>30567.74000000005</v>
      </c>
    </row>
    <row r="238" spans="1:8" ht="12.75">
      <c r="A238" s="3" t="s">
        <v>116</v>
      </c>
      <c r="B238" s="3" t="s">
        <v>366</v>
      </c>
      <c r="C238" s="35">
        <v>849351.5</v>
      </c>
      <c r="D238" s="35">
        <v>139000</v>
      </c>
      <c r="E238" s="35">
        <v>136818.99</v>
      </c>
      <c r="F238" s="11">
        <v>101315.36</v>
      </c>
      <c r="G238" s="27">
        <f t="shared" si="15"/>
        <v>98.43092805755394</v>
      </c>
      <c r="H238" s="30">
        <f t="shared" si="14"/>
        <v>2181.0100000000093</v>
      </c>
    </row>
    <row r="239" spans="1:8" ht="25.5">
      <c r="A239" s="13" t="s">
        <v>121</v>
      </c>
      <c r="B239" s="3" t="s">
        <v>341</v>
      </c>
      <c r="C239" s="35">
        <v>483892</v>
      </c>
      <c r="D239" s="35">
        <v>541919</v>
      </c>
      <c r="E239" s="35">
        <v>345559.84</v>
      </c>
      <c r="F239" s="35">
        <v>381670.2</v>
      </c>
      <c r="G239" s="27">
        <f t="shared" si="15"/>
        <v>63.76595764311641</v>
      </c>
      <c r="H239" s="30">
        <f t="shared" si="14"/>
        <v>196359.15999999997</v>
      </c>
    </row>
    <row r="240" spans="1:8" ht="12.75">
      <c r="A240" s="13" t="s">
        <v>370</v>
      </c>
      <c r="B240" s="3" t="s">
        <v>371</v>
      </c>
      <c r="C240" s="35"/>
      <c r="D240" s="35">
        <v>100000</v>
      </c>
      <c r="E240" s="35">
        <v>100000</v>
      </c>
      <c r="F240" s="35"/>
      <c r="G240" s="27">
        <f t="shared" si="15"/>
        <v>100</v>
      </c>
      <c r="H240" s="30">
        <f t="shared" si="14"/>
        <v>0</v>
      </c>
    </row>
    <row r="241" spans="1:8" ht="51">
      <c r="A241" s="17" t="s">
        <v>170</v>
      </c>
      <c r="B241" s="3" t="s">
        <v>208</v>
      </c>
      <c r="C241" s="3">
        <v>5860000</v>
      </c>
      <c r="D241" s="34">
        <v>6387000</v>
      </c>
      <c r="E241" s="34">
        <v>6377161.54</v>
      </c>
      <c r="F241" s="11">
        <v>6470169.68</v>
      </c>
      <c r="G241" s="27">
        <f>E241/D241*100</f>
        <v>99.84596117112886</v>
      </c>
      <c r="H241" s="30">
        <f>D241-E241</f>
        <v>9838.459999999963</v>
      </c>
    </row>
    <row r="242" spans="1:8" ht="12.75">
      <c r="A242" s="17" t="s">
        <v>172</v>
      </c>
      <c r="B242" s="3" t="s">
        <v>209</v>
      </c>
      <c r="C242" s="34">
        <v>20000</v>
      </c>
      <c r="D242" s="11">
        <v>338182.61</v>
      </c>
      <c r="E242" s="11">
        <v>338172.67</v>
      </c>
      <c r="F242" s="3">
        <v>453899</v>
      </c>
      <c r="G242" s="27">
        <f t="shared" si="15"/>
        <v>99.9970607595701</v>
      </c>
      <c r="H242" s="30">
        <f t="shared" si="14"/>
        <v>9.940000000002328</v>
      </c>
    </row>
    <row r="243" spans="1:8" ht="51">
      <c r="A243" s="17" t="s">
        <v>157</v>
      </c>
      <c r="B243" s="3" t="s">
        <v>210</v>
      </c>
      <c r="C243" s="34">
        <v>17131521</v>
      </c>
      <c r="D243" s="11">
        <v>15458527.89</v>
      </c>
      <c r="E243" s="3">
        <v>14413091.74</v>
      </c>
      <c r="F243" s="11">
        <v>18379463.01</v>
      </c>
      <c r="G243" s="27">
        <f t="shared" si="15"/>
        <v>93.23715584408083</v>
      </c>
      <c r="H243" s="30">
        <f t="shared" si="14"/>
        <v>1045436.1500000004</v>
      </c>
    </row>
    <row r="244" spans="1:8" ht="12.75">
      <c r="A244" s="17" t="s">
        <v>159</v>
      </c>
      <c r="B244" s="3" t="s">
        <v>211</v>
      </c>
      <c r="C244" s="3">
        <v>700000</v>
      </c>
      <c r="D244" s="11">
        <v>1042371.94</v>
      </c>
      <c r="E244" s="11">
        <v>1042371.94</v>
      </c>
      <c r="F244" s="3">
        <v>808871.67</v>
      </c>
      <c r="G244" s="27">
        <f t="shared" si="15"/>
        <v>100</v>
      </c>
      <c r="H244" s="30">
        <f t="shared" si="14"/>
        <v>0</v>
      </c>
    </row>
    <row r="245" spans="1:8" ht="12.75">
      <c r="A245" s="23" t="s">
        <v>69</v>
      </c>
      <c r="B245" s="23" t="s">
        <v>70</v>
      </c>
      <c r="C245" s="31">
        <f>C246+C247</f>
        <v>870000</v>
      </c>
      <c r="D245" s="31">
        <f>D246+D247</f>
        <v>850000</v>
      </c>
      <c r="E245" s="31">
        <f>E246+E247</f>
        <v>836960.97</v>
      </c>
      <c r="F245" s="31">
        <f>F246+F247</f>
        <v>955804.94</v>
      </c>
      <c r="G245" s="28">
        <f t="shared" si="15"/>
        <v>98.46599647058824</v>
      </c>
      <c r="H245" s="33">
        <f t="shared" si="14"/>
        <v>13039.030000000028</v>
      </c>
    </row>
    <row r="246" spans="1:8" ht="51">
      <c r="A246" s="17" t="s">
        <v>170</v>
      </c>
      <c r="B246" s="3" t="s">
        <v>212</v>
      </c>
      <c r="C246" s="34">
        <v>850000</v>
      </c>
      <c r="D246" s="34">
        <v>830000</v>
      </c>
      <c r="E246" s="34">
        <v>816960.97</v>
      </c>
      <c r="F246" s="34">
        <v>935804.94</v>
      </c>
      <c r="G246" s="27">
        <f t="shared" si="15"/>
        <v>98.42903253012048</v>
      </c>
      <c r="H246" s="30">
        <f t="shared" si="14"/>
        <v>13039.030000000028</v>
      </c>
    </row>
    <row r="247" spans="1:8" ht="12.75">
      <c r="A247" s="17" t="s">
        <v>172</v>
      </c>
      <c r="B247" s="3" t="s">
        <v>213</v>
      </c>
      <c r="C247" s="34">
        <v>20000</v>
      </c>
      <c r="D247" s="34">
        <v>20000</v>
      </c>
      <c r="E247" s="34">
        <v>20000</v>
      </c>
      <c r="F247" s="34">
        <v>20000</v>
      </c>
      <c r="G247" s="27">
        <f t="shared" si="15"/>
        <v>100</v>
      </c>
      <c r="H247" s="30">
        <f t="shared" si="14"/>
        <v>0</v>
      </c>
    </row>
    <row r="248" spans="1:8" ht="25.5">
      <c r="A248" s="24" t="s">
        <v>71</v>
      </c>
      <c r="B248" s="23" t="s">
        <v>72</v>
      </c>
      <c r="C248" s="31">
        <f>C249+C254+C250+C251+C252+C253+C255+C256+C257</f>
        <v>11761000</v>
      </c>
      <c r="D248" s="31">
        <f>D249+D254+D250+D251+D252+D253+D255+D256+D257+D258</f>
        <v>12256097.76</v>
      </c>
      <c r="E248" s="31">
        <f>E249+E254+E250+E251+E252+E253+E255+E256+E257+E258</f>
        <v>11231631.52</v>
      </c>
      <c r="F248" s="31">
        <f>F249+F254+F250+F251+F252+F253+F255+F256+F257+F258</f>
        <v>11102791.540000001</v>
      </c>
      <c r="G248" s="28">
        <f t="shared" si="15"/>
        <v>91.64117111285182</v>
      </c>
      <c r="H248" s="33">
        <f t="shared" si="14"/>
        <v>1024466.2400000002</v>
      </c>
    </row>
    <row r="249" spans="1:8" ht="12.75">
      <c r="A249" s="17" t="s">
        <v>132</v>
      </c>
      <c r="B249" s="3" t="s">
        <v>214</v>
      </c>
      <c r="C249" s="34">
        <v>8224800</v>
      </c>
      <c r="D249" s="34">
        <v>7404246</v>
      </c>
      <c r="E249" s="34">
        <v>6943342.47</v>
      </c>
      <c r="F249" s="34">
        <v>7517283.45</v>
      </c>
      <c r="G249" s="27">
        <f t="shared" si="15"/>
        <v>93.77514563940744</v>
      </c>
      <c r="H249" s="30">
        <f t="shared" si="14"/>
        <v>460903.53000000026</v>
      </c>
    </row>
    <row r="250" spans="1:8" ht="25.5">
      <c r="A250" s="17" t="s">
        <v>186</v>
      </c>
      <c r="B250" s="3" t="s">
        <v>215</v>
      </c>
      <c r="C250" s="34">
        <v>3000</v>
      </c>
      <c r="D250" s="34">
        <v>3000</v>
      </c>
      <c r="E250" s="34">
        <v>690</v>
      </c>
      <c r="F250" s="34">
        <v>636.21</v>
      </c>
      <c r="G250" s="27">
        <f t="shared" si="15"/>
        <v>23</v>
      </c>
      <c r="H250" s="30">
        <f aca="true" t="shared" si="23" ref="H250:H306">D250-E250</f>
        <v>2310</v>
      </c>
    </row>
    <row r="251" spans="1:8" ht="38.25">
      <c r="A251" s="17" t="s">
        <v>188</v>
      </c>
      <c r="B251" s="3" t="s">
        <v>216</v>
      </c>
      <c r="C251" s="34">
        <v>2475200</v>
      </c>
      <c r="D251" s="34">
        <v>2525500.02</v>
      </c>
      <c r="E251" s="34">
        <v>2103169.38</v>
      </c>
      <c r="F251" s="34">
        <v>2257544.44</v>
      </c>
      <c r="G251" s="27">
        <f aca="true" t="shared" si="24" ref="G251:G306">E251/D251*100</f>
        <v>83.27734560857378</v>
      </c>
      <c r="H251" s="30">
        <f t="shared" si="23"/>
        <v>422330.64000000013</v>
      </c>
    </row>
    <row r="252" spans="1:8" ht="12.75">
      <c r="A252" s="3" t="s">
        <v>114</v>
      </c>
      <c r="B252" s="3" t="s">
        <v>217</v>
      </c>
      <c r="C252" s="34">
        <v>675000</v>
      </c>
      <c r="D252" s="34">
        <v>786668.2</v>
      </c>
      <c r="E252" s="34">
        <v>786610.89</v>
      </c>
      <c r="F252" s="34">
        <v>653684.38</v>
      </c>
      <c r="G252" s="27">
        <f t="shared" si="24"/>
        <v>99.99271484470836</v>
      </c>
      <c r="H252" s="30">
        <f t="shared" si="23"/>
        <v>57.309999999939464</v>
      </c>
    </row>
    <row r="253" spans="1:8" ht="38.25">
      <c r="A253" s="17" t="s">
        <v>220</v>
      </c>
      <c r="B253" s="3" t="s">
        <v>219</v>
      </c>
      <c r="C253" s="34">
        <v>2000</v>
      </c>
      <c r="D253" s="34">
        <v>2000</v>
      </c>
      <c r="E253" s="34">
        <v>0</v>
      </c>
      <c r="F253" s="34">
        <v>0</v>
      </c>
      <c r="G253" s="27">
        <f t="shared" si="24"/>
        <v>0</v>
      </c>
      <c r="H253" s="30">
        <f t="shared" si="23"/>
        <v>2000</v>
      </c>
    </row>
    <row r="254" spans="1:8" ht="12.75">
      <c r="A254" s="3" t="s">
        <v>116</v>
      </c>
      <c r="B254" s="3" t="s">
        <v>218</v>
      </c>
      <c r="C254" s="34">
        <v>199000</v>
      </c>
      <c r="D254" s="34">
        <v>259115.12</v>
      </c>
      <c r="E254" s="34">
        <v>256282.92</v>
      </c>
      <c r="F254" s="34">
        <v>196089.88</v>
      </c>
      <c r="G254" s="27">
        <f t="shared" si="24"/>
        <v>98.90697231408187</v>
      </c>
      <c r="H254" s="30">
        <f t="shared" si="23"/>
        <v>2832.1999999999825</v>
      </c>
    </row>
    <row r="255" spans="1:8" ht="25.5">
      <c r="A255" s="13" t="s">
        <v>119</v>
      </c>
      <c r="B255" s="3" t="s">
        <v>221</v>
      </c>
      <c r="C255" s="3">
        <v>130000</v>
      </c>
      <c r="D255" s="34">
        <v>556702.53</v>
      </c>
      <c r="E255" s="34">
        <v>511282.93</v>
      </c>
      <c r="F255" s="34">
        <v>0</v>
      </c>
      <c r="G255" s="27">
        <f t="shared" si="24"/>
        <v>91.84131604359692</v>
      </c>
      <c r="H255" s="30">
        <f t="shared" si="23"/>
        <v>45419.600000000035</v>
      </c>
    </row>
    <row r="256" spans="1:8" ht="25.5">
      <c r="A256" s="13" t="s">
        <v>121</v>
      </c>
      <c r="B256" s="3" t="s">
        <v>222</v>
      </c>
      <c r="C256" s="3">
        <v>42000</v>
      </c>
      <c r="D256" s="34">
        <v>661581.97</v>
      </c>
      <c r="E256" s="34">
        <v>590909.31</v>
      </c>
      <c r="F256" s="34">
        <v>445524.64</v>
      </c>
      <c r="G256" s="27">
        <f t="shared" si="24"/>
        <v>89.31762605320095</v>
      </c>
      <c r="H256" s="30">
        <f t="shared" si="23"/>
        <v>70672.65999999992</v>
      </c>
    </row>
    <row r="257" spans="1:8" ht="12.75">
      <c r="A257" s="3" t="s">
        <v>125</v>
      </c>
      <c r="B257" s="3" t="s">
        <v>223</v>
      </c>
      <c r="C257" s="3">
        <v>10000</v>
      </c>
      <c r="D257" s="34"/>
      <c r="E257" s="34"/>
      <c r="F257" s="34">
        <v>32028.54</v>
      </c>
      <c r="G257" s="27" t="e">
        <f t="shared" si="24"/>
        <v>#DIV/0!</v>
      </c>
      <c r="H257" s="30">
        <f t="shared" si="23"/>
        <v>0</v>
      </c>
    </row>
    <row r="258" spans="1:8" ht="12.75">
      <c r="A258" s="3" t="s">
        <v>344</v>
      </c>
      <c r="B258" s="3" t="s">
        <v>345</v>
      </c>
      <c r="C258" s="3"/>
      <c r="D258" s="34">
        <v>57283.92</v>
      </c>
      <c r="E258" s="34">
        <v>39343.62</v>
      </c>
      <c r="F258" s="34"/>
      <c r="G258" s="27">
        <f t="shared" si="24"/>
        <v>68.68178714026556</v>
      </c>
      <c r="H258" s="30">
        <f t="shared" si="23"/>
        <v>17940.299999999996</v>
      </c>
    </row>
    <row r="259" spans="1:8" ht="12.75">
      <c r="A259" s="1" t="s">
        <v>73</v>
      </c>
      <c r="B259" s="1" t="s">
        <v>74</v>
      </c>
      <c r="C259" s="33">
        <f aca="true" t="shared" si="25" ref="C259:F260">C260</f>
        <v>80000</v>
      </c>
      <c r="D259" s="33">
        <f t="shared" si="25"/>
        <v>803898.68</v>
      </c>
      <c r="E259" s="33">
        <f t="shared" si="25"/>
        <v>803898.68</v>
      </c>
      <c r="F259" s="33">
        <f t="shared" si="25"/>
        <v>121790</v>
      </c>
      <c r="G259" s="28">
        <f t="shared" si="24"/>
        <v>100</v>
      </c>
      <c r="H259" s="33">
        <f t="shared" si="23"/>
        <v>0</v>
      </c>
    </row>
    <row r="260" spans="1:8" ht="12.75">
      <c r="A260" s="23" t="s">
        <v>75</v>
      </c>
      <c r="B260" s="23" t="s">
        <v>76</v>
      </c>
      <c r="C260" s="31">
        <f t="shared" si="25"/>
        <v>80000</v>
      </c>
      <c r="D260" s="31">
        <f>D261+D262</f>
        <v>803898.68</v>
      </c>
      <c r="E260" s="31">
        <f>E261+E262</f>
        <v>803898.68</v>
      </c>
      <c r="F260" s="31">
        <f>F261+F262</f>
        <v>121790</v>
      </c>
      <c r="G260" s="28">
        <f t="shared" si="24"/>
        <v>100</v>
      </c>
      <c r="H260" s="33">
        <f t="shared" si="23"/>
        <v>0</v>
      </c>
    </row>
    <row r="261" spans="1:8" ht="25.5">
      <c r="A261" s="13" t="s">
        <v>121</v>
      </c>
      <c r="B261" s="3" t="s">
        <v>237</v>
      </c>
      <c r="C261" s="36">
        <v>80000</v>
      </c>
      <c r="D261" s="35">
        <v>803898.68</v>
      </c>
      <c r="E261" s="35">
        <v>803898.68</v>
      </c>
      <c r="F261" s="34">
        <v>121790</v>
      </c>
      <c r="G261" s="27">
        <f>E261/D261*100</f>
        <v>100</v>
      </c>
      <c r="H261" s="30">
        <f>D261-E261</f>
        <v>0</v>
      </c>
    </row>
    <row r="262" spans="1:8" ht="38.25">
      <c r="A262" s="17" t="s">
        <v>164</v>
      </c>
      <c r="B262" s="3" t="s">
        <v>358</v>
      </c>
      <c r="C262" s="36"/>
      <c r="D262" s="35"/>
      <c r="E262" s="35"/>
      <c r="F262" s="35"/>
      <c r="G262" s="27"/>
      <c r="H262" s="30"/>
    </row>
    <row r="263" spans="1:8" ht="12.75">
      <c r="A263" s="1" t="s">
        <v>77</v>
      </c>
      <c r="B263" s="1" t="s">
        <v>78</v>
      </c>
      <c r="C263" s="33">
        <f>C264+C266+C267+C265+C268+C269</f>
        <v>33259945</v>
      </c>
      <c r="D263" s="33">
        <f>D264+D266+D267+D265+D268+D269+D270</f>
        <v>36109422.74</v>
      </c>
      <c r="E263" s="33">
        <f>E264+E266+E267+E265+E268+E269+E270</f>
        <v>32995397.67</v>
      </c>
      <c r="F263" s="33">
        <f>F264+F266+F267+F265+F268+F269</f>
        <v>47178872.519999996</v>
      </c>
      <c r="G263" s="28">
        <f t="shared" si="24"/>
        <v>91.37614275248312</v>
      </c>
      <c r="H263" s="33">
        <f t="shared" si="23"/>
        <v>3114025.0700000003</v>
      </c>
    </row>
    <row r="264" spans="1:8" ht="12.75">
      <c r="A264" s="17" t="s">
        <v>238</v>
      </c>
      <c r="B264" s="3" t="s">
        <v>250</v>
      </c>
      <c r="C264" s="35">
        <f>C272</f>
        <v>1015845</v>
      </c>
      <c r="D264" s="35">
        <f>D272</f>
        <v>1133801.86</v>
      </c>
      <c r="E264" s="35">
        <f>E272</f>
        <v>1049302.19</v>
      </c>
      <c r="F264" s="35">
        <f>F272</f>
        <v>828933.26</v>
      </c>
      <c r="G264" s="27">
        <f t="shared" si="24"/>
        <v>92.54722778457956</v>
      </c>
      <c r="H264" s="30">
        <f t="shared" si="23"/>
        <v>84499.67000000016</v>
      </c>
    </row>
    <row r="265" spans="1:8" ht="25.5">
      <c r="A265" s="17" t="s">
        <v>244</v>
      </c>
      <c r="B265" s="3" t="s">
        <v>251</v>
      </c>
      <c r="C265" s="35">
        <f>C278</f>
        <v>10669100</v>
      </c>
      <c r="D265" s="35">
        <f>D278</f>
        <v>10039011</v>
      </c>
      <c r="E265" s="35">
        <f>E278</f>
        <v>10038966.94</v>
      </c>
      <c r="F265" s="35">
        <f>F278</f>
        <v>10014043.11</v>
      </c>
      <c r="G265" s="27">
        <f>E265/D265*100</f>
        <v>99.99956111214541</v>
      </c>
      <c r="H265" s="30">
        <f>D265-E265</f>
        <v>44.06000000052154</v>
      </c>
    </row>
    <row r="266" spans="1:8" ht="38.25">
      <c r="A266" s="17" t="s">
        <v>240</v>
      </c>
      <c r="B266" s="3" t="s">
        <v>252</v>
      </c>
      <c r="C266" s="35">
        <f aca="true" t="shared" si="26" ref="C266:E267">C274</f>
        <v>11402100</v>
      </c>
      <c r="D266" s="35">
        <f t="shared" si="26"/>
        <v>12045620.88</v>
      </c>
      <c r="E266" s="35">
        <f t="shared" si="26"/>
        <v>9064575.23</v>
      </c>
      <c r="F266" s="35">
        <f>F274</f>
        <v>10960061.56</v>
      </c>
      <c r="G266" s="27">
        <f t="shared" si="24"/>
        <v>75.25203823283536</v>
      </c>
      <c r="H266" s="30">
        <f t="shared" si="23"/>
        <v>2981045.6500000004</v>
      </c>
    </row>
    <row r="267" spans="1:8" ht="12.75">
      <c r="A267" s="3" t="s">
        <v>242</v>
      </c>
      <c r="B267" s="3" t="s">
        <v>253</v>
      </c>
      <c r="C267" s="35">
        <f t="shared" si="26"/>
        <v>5063200</v>
      </c>
      <c r="D267" s="35">
        <f t="shared" si="26"/>
        <v>7712900</v>
      </c>
      <c r="E267" s="35">
        <f t="shared" si="26"/>
        <v>7712900</v>
      </c>
      <c r="F267" s="35">
        <f>F275</f>
        <v>19595736</v>
      </c>
      <c r="G267" s="27">
        <f t="shared" si="24"/>
        <v>100</v>
      </c>
      <c r="H267" s="30">
        <f t="shared" si="23"/>
        <v>0</v>
      </c>
    </row>
    <row r="268" spans="1:8" ht="25.5">
      <c r="A268" s="17" t="s">
        <v>246</v>
      </c>
      <c r="B268" s="3" t="s">
        <v>254</v>
      </c>
      <c r="C268" s="35">
        <f aca="true" t="shared" si="27" ref="C268:E269">C279</f>
        <v>1384200</v>
      </c>
      <c r="D268" s="35">
        <f t="shared" si="27"/>
        <v>1544200</v>
      </c>
      <c r="E268" s="35">
        <f t="shared" si="27"/>
        <v>1543857.3</v>
      </c>
      <c r="F268" s="35">
        <f>F279</f>
        <v>2103023.08</v>
      </c>
      <c r="G268" s="27">
        <f t="shared" si="24"/>
        <v>99.9778072788499</v>
      </c>
      <c r="H268" s="30">
        <f t="shared" si="23"/>
        <v>342.69999999995343</v>
      </c>
    </row>
    <row r="269" spans="1:8" ht="12.75">
      <c r="A269" s="3" t="s">
        <v>248</v>
      </c>
      <c r="B269" s="3" t="s">
        <v>255</v>
      </c>
      <c r="C269" s="35">
        <f t="shared" si="27"/>
        <v>3725500</v>
      </c>
      <c r="D269" s="35">
        <f t="shared" si="27"/>
        <v>3533889</v>
      </c>
      <c r="E269" s="35">
        <f t="shared" si="27"/>
        <v>3485796.01</v>
      </c>
      <c r="F269" s="35">
        <f>F280</f>
        <v>3677075.51</v>
      </c>
      <c r="G269" s="27">
        <f t="shared" si="24"/>
        <v>98.63909166360347</v>
      </c>
      <c r="H269" s="30">
        <f t="shared" si="23"/>
        <v>48092.99000000022</v>
      </c>
    </row>
    <row r="270" spans="1:8" ht="12.75">
      <c r="A270" s="3" t="s">
        <v>373</v>
      </c>
      <c r="B270" s="3" t="s">
        <v>375</v>
      </c>
      <c r="C270" s="35"/>
      <c r="D270" s="35">
        <f>D276</f>
        <v>100000</v>
      </c>
      <c r="E270" s="35">
        <f>E276</f>
        <v>100000</v>
      </c>
      <c r="F270" s="35"/>
      <c r="G270" s="27"/>
      <c r="H270" s="30"/>
    </row>
    <row r="271" spans="1:8" ht="12.75">
      <c r="A271" s="23" t="s">
        <v>79</v>
      </c>
      <c r="B271" s="23" t="s">
        <v>80</v>
      </c>
      <c r="C271" s="31">
        <f>C272</f>
        <v>1015845</v>
      </c>
      <c r="D271" s="31">
        <f>D272</f>
        <v>1133801.86</v>
      </c>
      <c r="E271" s="31">
        <f>E272</f>
        <v>1049302.19</v>
      </c>
      <c r="F271" s="31">
        <f>F272</f>
        <v>828933.26</v>
      </c>
      <c r="G271" s="28">
        <f t="shared" si="24"/>
        <v>92.54722778457956</v>
      </c>
      <c r="H271" s="33">
        <f t="shared" si="23"/>
        <v>84499.67000000016</v>
      </c>
    </row>
    <row r="272" spans="1:8" ht="12.75">
      <c r="A272" s="17" t="s">
        <v>238</v>
      </c>
      <c r="B272" s="3" t="s">
        <v>239</v>
      </c>
      <c r="C272" s="3">
        <v>1015845</v>
      </c>
      <c r="D272" s="34">
        <v>1133801.86</v>
      </c>
      <c r="E272" s="34">
        <v>1049302.19</v>
      </c>
      <c r="F272" s="34">
        <v>828933.26</v>
      </c>
      <c r="G272" s="27">
        <f t="shared" si="24"/>
        <v>92.54722778457956</v>
      </c>
      <c r="H272" s="30">
        <f t="shared" si="23"/>
        <v>84499.67000000016</v>
      </c>
    </row>
    <row r="273" spans="1:8" ht="12.75">
      <c r="A273" s="23" t="s">
        <v>81</v>
      </c>
      <c r="B273" s="23" t="s">
        <v>82</v>
      </c>
      <c r="C273" s="31">
        <f>C275+C274</f>
        <v>16465300</v>
      </c>
      <c r="D273" s="31">
        <f>D275+D274+D276</f>
        <v>19858520.880000003</v>
      </c>
      <c r="E273" s="31">
        <f>E275+E274+E276</f>
        <v>16877475.23</v>
      </c>
      <c r="F273" s="31">
        <f>F275+F274</f>
        <v>30555797.560000002</v>
      </c>
      <c r="G273" s="28">
        <f t="shared" si="24"/>
        <v>84.98858163700255</v>
      </c>
      <c r="H273" s="33">
        <f t="shared" si="23"/>
        <v>2981045.6500000022</v>
      </c>
    </row>
    <row r="274" spans="1:8" ht="38.25">
      <c r="A274" s="17" t="s">
        <v>240</v>
      </c>
      <c r="B274" s="3" t="s">
        <v>241</v>
      </c>
      <c r="C274" s="35">
        <v>11402100</v>
      </c>
      <c r="D274" s="35">
        <v>12045620.88</v>
      </c>
      <c r="E274" s="35">
        <v>9064575.23</v>
      </c>
      <c r="F274" s="34">
        <v>10960061.56</v>
      </c>
      <c r="G274" s="27">
        <f>E274/D274*100</f>
        <v>75.25203823283536</v>
      </c>
      <c r="H274" s="30">
        <f>D274-E274</f>
        <v>2981045.6500000004</v>
      </c>
    </row>
    <row r="275" spans="1:8" ht="12.75">
      <c r="A275" s="3" t="s">
        <v>242</v>
      </c>
      <c r="B275" s="3" t="s">
        <v>243</v>
      </c>
      <c r="C275" s="3">
        <v>5063200</v>
      </c>
      <c r="D275" s="34">
        <v>7712900</v>
      </c>
      <c r="E275" s="34">
        <v>7712900</v>
      </c>
      <c r="F275" s="34">
        <v>19595736</v>
      </c>
      <c r="G275" s="27">
        <f t="shared" si="24"/>
        <v>100</v>
      </c>
      <c r="H275" s="30">
        <f t="shared" si="23"/>
        <v>0</v>
      </c>
    </row>
    <row r="276" spans="1:8" ht="12.75">
      <c r="A276" s="3" t="s">
        <v>373</v>
      </c>
      <c r="B276" s="3" t="s">
        <v>374</v>
      </c>
      <c r="C276" s="3"/>
      <c r="D276" s="34">
        <v>100000</v>
      </c>
      <c r="E276" s="34">
        <v>100000</v>
      </c>
      <c r="F276" s="34"/>
      <c r="G276" s="27">
        <f t="shared" si="24"/>
        <v>100</v>
      </c>
      <c r="H276" s="30">
        <f t="shared" si="23"/>
        <v>0</v>
      </c>
    </row>
    <row r="277" spans="1:8" ht="12.75">
      <c r="A277" s="23" t="s">
        <v>83</v>
      </c>
      <c r="B277" s="23" t="s">
        <v>84</v>
      </c>
      <c r="C277" s="31">
        <f>C278+C279+C280</f>
        <v>15778800</v>
      </c>
      <c r="D277" s="31">
        <f>D278+D279+D280</f>
        <v>15117100</v>
      </c>
      <c r="E277" s="31">
        <f>E278+E279+E280</f>
        <v>15068620.25</v>
      </c>
      <c r="F277" s="31">
        <f>F278+F279+F280</f>
        <v>15794141.7</v>
      </c>
      <c r="G277" s="28">
        <f t="shared" si="24"/>
        <v>99.67930522388554</v>
      </c>
      <c r="H277" s="33">
        <f t="shared" si="23"/>
        <v>48479.75</v>
      </c>
    </row>
    <row r="278" spans="1:8" ht="25.5">
      <c r="A278" s="17" t="s">
        <v>244</v>
      </c>
      <c r="B278" s="3" t="s">
        <v>245</v>
      </c>
      <c r="C278" s="34">
        <v>10669100</v>
      </c>
      <c r="D278" s="34">
        <v>10039011</v>
      </c>
      <c r="E278" s="34">
        <v>10038966.94</v>
      </c>
      <c r="F278" s="34">
        <v>10014043.11</v>
      </c>
      <c r="G278" s="27">
        <f t="shared" si="24"/>
        <v>99.99956111214541</v>
      </c>
      <c r="H278" s="30">
        <f t="shared" si="23"/>
        <v>44.06000000052154</v>
      </c>
    </row>
    <row r="279" spans="1:8" ht="25.5">
      <c r="A279" s="17" t="s">
        <v>246</v>
      </c>
      <c r="B279" s="3" t="s">
        <v>247</v>
      </c>
      <c r="C279" s="34">
        <v>1384200</v>
      </c>
      <c r="D279" s="34">
        <v>1544200</v>
      </c>
      <c r="E279" s="34">
        <v>1543857.3</v>
      </c>
      <c r="F279" s="34">
        <v>2103023.08</v>
      </c>
      <c r="G279" s="27">
        <f t="shared" si="24"/>
        <v>99.9778072788499</v>
      </c>
      <c r="H279" s="30">
        <f t="shared" si="23"/>
        <v>342.69999999995343</v>
      </c>
    </row>
    <row r="280" spans="1:8" ht="12.75">
      <c r="A280" s="3" t="s">
        <v>248</v>
      </c>
      <c r="B280" s="3" t="s">
        <v>249</v>
      </c>
      <c r="C280" s="3">
        <v>3725500</v>
      </c>
      <c r="D280" s="34">
        <v>3533889</v>
      </c>
      <c r="E280" s="34">
        <v>3485796.01</v>
      </c>
      <c r="F280" s="34">
        <v>3677075.51</v>
      </c>
      <c r="G280" s="27">
        <f t="shared" si="24"/>
        <v>98.63909166360347</v>
      </c>
      <c r="H280" s="30">
        <f t="shared" si="23"/>
        <v>48092.99000000022</v>
      </c>
    </row>
    <row r="281" spans="1:8" ht="12.75">
      <c r="A281" s="1" t="s">
        <v>85</v>
      </c>
      <c r="B281" s="1" t="s">
        <v>86</v>
      </c>
      <c r="C281" s="33">
        <f>C282+C287+C289+C283+C284+C286</f>
        <v>7890000</v>
      </c>
      <c r="D281" s="33">
        <f>D282+D287+D289+D283+D284+D286+D288+D290+D285</f>
        <v>7334785.66</v>
      </c>
      <c r="E281" s="33">
        <f>E282+E287+E289+E283+E284+E286+E288+E290+E285</f>
        <v>7009520.490000001</v>
      </c>
      <c r="F281" s="33">
        <f>F282+F287+F289+F283+F284+F286+F288</f>
        <v>6790456.029999999</v>
      </c>
      <c r="G281" s="28">
        <f t="shared" si="24"/>
        <v>95.56544410324325</v>
      </c>
      <c r="H281" s="33">
        <f t="shared" si="23"/>
        <v>325265.169999999</v>
      </c>
    </row>
    <row r="282" spans="1:8" ht="12.75">
      <c r="A282" s="3" t="s">
        <v>114</v>
      </c>
      <c r="B282" s="3" t="s">
        <v>279</v>
      </c>
      <c r="C282" s="35">
        <f aca="true" t="shared" si="28" ref="C282:E284">C298</f>
        <v>744000</v>
      </c>
      <c r="D282" s="35">
        <f t="shared" si="28"/>
        <v>684000</v>
      </c>
      <c r="E282" s="35">
        <f t="shared" si="28"/>
        <v>653864.84</v>
      </c>
      <c r="F282" s="35">
        <f>F298</f>
        <v>800041.05</v>
      </c>
      <c r="G282" s="27">
        <f t="shared" si="24"/>
        <v>95.59427485380117</v>
      </c>
      <c r="H282" s="30">
        <f t="shared" si="23"/>
        <v>30135.160000000033</v>
      </c>
    </row>
    <row r="283" spans="1:8" ht="38.25">
      <c r="A283" s="17" t="s">
        <v>220</v>
      </c>
      <c r="B283" s="3" t="s">
        <v>280</v>
      </c>
      <c r="C283" s="35">
        <f t="shared" si="28"/>
        <v>2000</v>
      </c>
      <c r="D283" s="35">
        <f t="shared" si="28"/>
        <v>0</v>
      </c>
      <c r="E283" s="35">
        <f t="shared" si="28"/>
        <v>0</v>
      </c>
      <c r="F283" s="35">
        <f>F299</f>
        <v>200</v>
      </c>
      <c r="G283" s="27" t="e">
        <f t="shared" si="24"/>
        <v>#DIV/0!</v>
      </c>
      <c r="H283" s="30">
        <f t="shared" si="23"/>
        <v>0</v>
      </c>
    </row>
    <row r="284" spans="1:8" ht="12.75">
      <c r="A284" s="3" t="s">
        <v>116</v>
      </c>
      <c r="B284" s="3" t="s">
        <v>281</v>
      </c>
      <c r="C284" s="35">
        <f t="shared" si="28"/>
        <v>225000</v>
      </c>
      <c r="D284" s="35">
        <f t="shared" si="28"/>
        <v>210000</v>
      </c>
      <c r="E284" s="35">
        <f t="shared" si="28"/>
        <v>148492.24</v>
      </c>
      <c r="F284" s="35">
        <f>F300</f>
        <v>224737.5</v>
      </c>
      <c r="G284" s="27">
        <f t="shared" si="24"/>
        <v>70.71059047619048</v>
      </c>
      <c r="H284" s="30">
        <f t="shared" si="23"/>
        <v>61507.76000000001</v>
      </c>
    </row>
    <row r="285" spans="1:8" ht="25.5">
      <c r="A285" s="13" t="s">
        <v>119</v>
      </c>
      <c r="B285" s="3" t="s">
        <v>385</v>
      </c>
      <c r="C285" s="35"/>
      <c r="D285" s="35">
        <f>D301</f>
        <v>117500</v>
      </c>
      <c r="E285" s="35">
        <f>E301</f>
        <v>97354.11</v>
      </c>
      <c r="F285" s="35"/>
      <c r="G285" s="27"/>
      <c r="H285" s="30"/>
    </row>
    <row r="286" spans="1:8" ht="25.5">
      <c r="A286" s="13" t="s">
        <v>121</v>
      </c>
      <c r="B286" s="3" t="s">
        <v>282</v>
      </c>
      <c r="C286" s="35">
        <f>C292+C296+C302</f>
        <v>1232000</v>
      </c>
      <c r="D286" s="35">
        <f>D292+D296+D302</f>
        <v>1210400</v>
      </c>
      <c r="E286" s="35">
        <f>E292+E296+E302</f>
        <v>1051827.77</v>
      </c>
      <c r="F286" s="35">
        <f>F292+F296+F302</f>
        <v>1136526.81</v>
      </c>
      <c r="G286" s="27">
        <f t="shared" si="24"/>
        <v>86.89918787177793</v>
      </c>
      <c r="H286" s="30">
        <f t="shared" si="23"/>
        <v>158572.22999999998</v>
      </c>
    </row>
    <row r="287" spans="1:8" ht="51">
      <c r="A287" s="17" t="s">
        <v>157</v>
      </c>
      <c r="B287" s="3" t="s">
        <v>283</v>
      </c>
      <c r="C287" s="35">
        <f>C293</f>
        <v>5685000</v>
      </c>
      <c r="D287" s="35">
        <f>D293</f>
        <v>4918690.66</v>
      </c>
      <c r="E287" s="35">
        <f>E293</f>
        <v>4875997.9</v>
      </c>
      <c r="F287" s="35">
        <f>F293</f>
        <v>4618830.77</v>
      </c>
      <c r="G287" s="27">
        <f t="shared" si="24"/>
        <v>99.13202998620775</v>
      </c>
      <c r="H287" s="30">
        <f t="shared" si="23"/>
        <v>42692.75999999978</v>
      </c>
    </row>
    <row r="288" spans="1:8" ht="12.75">
      <c r="A288" s="17" t="s">
        <v>159</v>
      </c>
      <c r="B288" s="3" t="s">
        <v>360</v>
      </c>
      <c r="C288" s="35"/>
      <c r="D288" s="35">
        <f>D294</f>
        <v>187195</v>
      </c>
      <c r="E288" s="35">
        <f>E294</f>
        <v>180195</v>
      </c>
      <c r="F288" s="35">
        <f>F294</f>
        <v>8500</v>
      </c>
      <c r="G288" s="27"/>
      <c r="H288" s="30"/>
    </row>
    <row r="289" spans="1:8" ht="12.75">
      <c r="A289" s="3" t="s">
        <v>125</v>
      </c>
      <c r="B289" s="3" t="s">
        <v>284</v>
      </c>
      <c r="C289" s="35">
        <f>C303</f>
        <v>2000</v>
      </c>
      <c r="D289" s="35">
        <f>D303</f>
        <v>2000</v>
      </c>
      <c r="E289" s="35">
        <f>E303</f>
        <v>1788.63</v>
      </c>
      <c r="F289" s="35">
        <f>F303</f>
        <v>1619.9</v>
      </c>
      <c r="G289" s="27">
        <f t="shared" si="24"/>
        <v>89.43150000000001</v>
      </c>
      <c r="H289" s="30">
        <f t="shared" si="23"/>
        <v>211.3699999999999</v>
      </c>
    </row>
    <row r="290" spans="1:8" ht="12.75">
      <c r="A290" s="3" t="s">
        <v>344</v>
      </c>
      <c r="B290" s="3" t="s">
        <v>392</v>
      </c>
      <c r="C290" s="35"/>
      <c r="D290" s="35">
        <f>D304</f>
        <v>5000</v>
      </c>
      <c r="E290" s="35">
        <f>E304</f>
        <v>0</v>
      </c>
      <c r="F290" s="35"/>
      <c r="G290" s="27"/>
      <c r="H290" s="30"/>
    </row>
    <row r="291" spans="1:8" ht="12.75">
      <c r="A291" s="23" t="s">
        <v>87</v>
      </c>
      <c r="B291" s="23" t="s">
        <v>88</v>
      </c>
      <c r="C291" s="31">
        <f>C292+C293</f>
        <v>6460000</v>
      </c>
      <c r="D291" s="31">
        <f>D292+D293+D294</f>
        <v>5957585.66</v>
      </c>
      <c r="E291" s="31">
        <f>E292+E293+E294</f>
        <v>5807476.65</v>
      </c>
      <c r="F291" s="31">
        <f>F292+F293+F294</f>
        <v>5259473.869999999</v>
      </c>
      <c r="G291" s="28">
        <f t="shared" si="24"/>
        <v>97.48037177194361</v>
      </c>
      <c r="H291" s="33">
        <f t="shared" si="23"/>
        <v>150109.00999999978</v>
      </c>
    </row>
    <row r="292" spans="1:8" ht="25.5">
      <c r="A292" s="13" t="s">
        <v>121</v>
      </c>
      <c r="B292" s="3" t="s">
        <v>256</v>
      </c>
      <c r="C292" s="3">
        <v>775000</v>
      </c>
      <c r="D292" s="34">
        <v>851700</v>
      </c>
      <c r="E292" s="34">
        <v>751283.75</v>
      </c>
      <c r="F292" s="34">
        <v>632143.1</v>
      </c>
      <c r="G292" s="27">
        <f t="shared" si="24"/>
        <v>88.20990372196783</v>
      </c>
      <c r="H292" s="30">
        <f t="shared" si="23"/>
        <v>100416.25</v>
      </c>
    </row>
    <row r="293" spans="1:8" ht="51">
      <c r="A293" s="17" t="s">
        <v>157</v>
      </c>
      <c r="B293" s="3" t="s">
        <v>257</v>
      </c>
      <c r="C293" s="3">
        <v>5685000</v>
      </c>
      <c r="D293" s="34">
        <v>4918690.66</v>
      </c>
      <c r="E293" s="34">
        <v>4875997.9</v>
      </c>
      <c r="F293" s="34">
        <v>4618830.77</v>
      </c>
      <c r="G293" s="27">
        <f t="shared" si="24"/>
        <v>99.13202998620775</v>
      </c>
      <c r="H293" s="30">
        <f t="shared" si="23"/>
        <v>42692.75999999978</v>
      </c>
    </row>
    <row r="294" spans="1:8" ht="12.75">
      <c r="A294" s="17" t="s">
        <v>159</v>
      </c>
      <c r="B294" s="3" t="s">
        <v>359</v>
      </c>
      <c r="C294" s="3"/>
      <c r="D294" s="34">
        <v>187195</v>
      </c>
      <c r="E294" s="34">
        <v>180195</v>
      </c>
      <c r="F294" s="34">
        <v>8500</v>
      </c>
      <c r="G294" s="27"/>
      <c r="H294" s="30"/>
    </row>
    <row r="295" spans="1:8" ht="12.75">
      <c r="A295" s="23" t="s">
        <v>89</v>
      </c>
      <c r="B295" s="23" t="s">
        <v>90</v>
      </c>
      <c r="C295" s="31">
        <f>C296</f>
        <v>200000</v>
      </c>
      <c r="D295" s="31">
        <f>D296</f>
        <v>200000</v>
      </c>
      <c r="E295" s="31">
        <f>E296</f>
        <v>173790</v>
      </c>
      <c r="F295" s="31">
        <f>F296</f>
        <v>173248.09</v>
      </c>
      <c r="G295" s="28">
        <f t="shared" si="24"/>
        <v>86.895</v>
      </c>
      <c r="H295" s="33">
        <f t="shared" si="23"/>
        <v>26210</v>
      </c>
    </row>
    <row r="296" spans="1:8" ht="25.5">
      <c r="A296" s="13" t="s">
        <v>121</v>
      </c>
      <c r="B296" s="3" t="s">
        <v>258</v>
      </c>
      <c r="C296" s="3">
        <v>200000</v>
      </c>
      <c r="D296" s="34">
        <v>200000</v>
      </c>
      <c r="E296" s="34">
        <v>173790</v>
      </c>
      <c r="F296" s="34">
        <v>173248.09</v>
      </c>
      <c r="G296" s="27">
        <f>E296/D296*100</f>
        <v>86.895</v>
      </c>
      <c r="H296" s="30">
        <f>D296-E296</f>
        <v>26210</v>
      </c>
    </row>
    <row r="297" spans="1:8" ht="25.5">
      <c r="A297" s="24" t="s">
        <v>91</v>
      </c>
      <c r="B297" s="23" t="s">
        <v>92</v>
      </c>
      <c r="C297" s="31">
        <f>C298+C303+C299+C300+C302</f>
        <v>1230000</v>
      </c>
      <c r="D297" s="31">
        <f>D298+D303+D299+D300+D302+D304+D301</f>
        <v>1177200</v>
      </c>
      <c r="E297" s="31">
        <f>E298+E303+E299+E300+E302+E304+E301</f>
        <v>1028253.84</v>
      </c>
      <c r="F297" s="31">
        <f>F298+F303+F299+F300+F302</f>
        <v>1357734.07</v>
      </c>
      <c r="G297" s="28">
        <f t="shared" si="24"/>
        <v>87.34742099898062</v>
      </c>
      <c r="H297" s="33">
        <f t="shared" si="23"/>
        <v>148946.16000000003</v>
      </c>
    </row>
    <row r="298" spans="1:8" ht="12.75">
      <c r="A298" s="3" t="s">
        <v>114</v>
      </c>
      <c r="B298" s="3" t="s">
        <v>259</v>
      </c>
      <c r="C298" s="34">
        <v>744000</v>
      </c>
      <c r="D298" s="34">
        <v>684000</v>
      </c>
      <c r="E298" s="34">
        <v>653864.84</v>
      </c>
      <c r="F298" s="34">
        <v>800041.05</v>
      </c>
      <c r="G298" s="27">
        <f t="shared" si="24"/>
        <v>95.59427485380117</v>
      </c>
      <c r="H298" s="30">
        <f t="shared" si="23"/>
        <v>30135.160000000033</v>
      </c>
    </row>
    <row r="299" spans="1:8" ht="38.25">
      <c r="A299" s="17" t="s">
        <v>220</v>
      </c>
      <c r="B299" s="3" t="s">
        <v>260</v>
      </c>
      <c r="C299" s="34">
        <v>2000</v>
      </c>
      <c r="D299" s="34">
        <v>0</v>
      </c>
      <c r="E299" s="34">
        <v>0</v>
      </c>
      <c r="F299" s="34">
        <v>200</v>
      </c>
      <c r="G299" s="27" t="e">
        <f t="shared" si="24"/>
        <v>#DIV/0!</v>
      </c>
      <c r="H299" s="30">
        <f t="shared" si="23"/>
        <v>0</v>
      </c>
    </row>
    <row r="300" spans="1:8" ht="12.75">
      <c r="A300" s="3" t="s">
        <v>116</v>
      </c>
      <c r="B300" s="3" t="s">
        <v>261</v>
      </c>
      <c r="C300" s="34">
        <v>225000</v>
      </c>
      <c r="D300" s="34">
        <v>210000</v>
      </c>
      <c r="E300" s="34">
        <v>148492.24</v>
      </c>
      <c r="F300" s="34">
        <v>224737.5</v>
      </c>
      <c r="G300" s="27">
        <f t="shared" si="24"/>
        <v>70.71059047619048</v>
      </c>
      <c r="H300" s="30">
        <f t="shared" si="23"/>
        <v>61507.76000000001</v>
      </c>
    </row>
    <row r="301" spans="1:8" ht="25.5">
      <c r="A301" s="13" t="s">
        <v>119</v>
      </c>
      <c r="B301" s="3" t="s">
        <v>384</v>
      </c>
      <c r="C301" s="34"/>
      <c r="D301" s="34">
        <v>117500</v>
      </c>
      <c r="E301" s="34">
        <v>97354.11</v>
      </c>
      <c r="F301" s="34"/>
      <c r="G301" s="27"/>
      <c r="H301" s="30"/>
    </row>
    <row r="302" spans="1:8" ht="25.5">
      <c r="A302" s="13" t="s">
        <v>121</v>
      </c>
      <c r="B302" s="3" t="s">
        <v>262</v>
      </c>
      <c r="C302" s="34">
        <v>257000</v>
      </c>
      <c r="D302" s="34">
        <v>158700</v>
      </c>
      <c r="E302" s="34">
        <v>126754.02</v>
      </c>
      <c r="F302" s="34">
        <v>331135.62</v>
      </c>
      <c r="G302" s="27">
        <f t="shared" si="24"/>
        <v>79.8702079395085</v>
      </c>
      <c r="H302" s="30">
        <f t="shared" si="23"/>
        <v>31945.979999999996</v>
      </c>
    </row>
    <row r="303" spans="1:8" ht="12.75">
      <c r="A303" s="3" t="s">
        <v>125</v>
      </c>
      <c r="B303" s="3" t="s">
        <v>263</v>
      </c>
      <c r="C303" s="34">
        <v>2000</v>
      </c>
      <c r="D303" s="34">
        <v>2000</v>
      </c>
      <c r="E303" s="34">
        <v>1788.63</v>
      </c>
      <c r="F303" s="34">
        <v>1619.9</v>
      </c>
      <c r="G303" s="27">
        <f t="shared" si="24"/>
        <v>89.43150000000001</v>
      </c>
      <c r="H303" s="30">
        <f t="shared" si="23"/>
        <v>211.3699999999999</v>
      </c>
    </row>
    <row r="304" spans="1:8" ht="12.75">
      <c r="A304" s="3" t="s">
        <v>344</v>
      </c>
      <c r="B304" s="3" t="s">
        <v>391</v>
      </c>
      <c r="C304" s="34"/>
      <c r="D304" s="34">
        <v>5000</v>
      </c>
      <c r="E304" s="34"/>
      <c r="F304" s="34"/>
      <c r="G304" s="27"/>
      <c r="H304" s="30"/>
    </row>
    <row r="305" spans="1:8" ht="12.75">
      <c r="A305" s="1" t="s">
        <v>93</v>
      </c>
      <c r="B305" s="1" t="s">
        <v>94</v>
      </c>
      <c r="C305" s="33">
        <f aca="true" t="shared" si="29" ref="C305:F306">C306</f>
        <v>200000</v>
      </c>
      <c r="D305" s="33">
        <f t="shared" si="29"/>
        <v>400000</v>
      </c>
      <c r="E305" s="33">
        <f t="shared" si="29"/>
        <v>400000</v>
      </c>
      <c r="F305" s="33">
        <f t="shared" si="29"/>
        <v>200000</v>
      </c>
      <c r="G305" s="28">
        <f t="shared" si="24"/>
        <v>100</v>
      </c>
      <c r="H305" s="33">
        <f t="shared" si="23"/>
        <v>0</v>
      </c>
    </row>
    <row r="306" spans="1:8" ht="12.75">
      <c r="A306" s="23" t="s">
        <v>95</v>
      </c>
      <c r="B306" s="23" t="s">
        <v>96</v>
      </c>
      <c r="C306" s="31">
        <f t="shared" si="29"/>
        <v>200000</v>
      </c>
      <c r="D306" s="31">
        <f t="shared" si="29"/>
        <v>400000</v>
      </c>
      <c r="E306" s="31">
        <f t="shared" si="29"/>
        <v>400000</v>
      </c>
      <c r="F306" s="31">
        <f t="shared" si="29"/>
        <v>200000</v>
      </c>
      <c r="G306" s="28">
        <f t="shared" si="24"/>
        <v>100</v>
      </c>
      <c r="H306" s="33">
        <f t="shared" si="23"/>
        <v>0</v>
      </c>
    </row>
    <row r="307" spans="1:8" ht="51">
      <c r="A307" s="17" t="s">
        <v>264</v>
      </c>
      <c r="B307" s="3" t="s">
        <v>265</v>
      </c>
      <c r="C307" s="3">
        <v>200000</v>
      </c>
      <c r="D307" s="34">
        <v>400000</v>
      </c>
      <c r="E307" s="34">
        <v>400000</v>
      </c>
      <c r="F307" s="34">
        <v>200000</v>
      </c>
      <c r="G307" s="27">
        <f>E307/D307*100</f>
        <v>100</v>
      </c>
      <c r="H307" s="30">
        <f>D307-E307</f>
        <v>0</v>
      </c>
    </row>
    <row r="308" spans="1:8" ht="51">
      <c r="A308" s="14" t="s">
        <v>97</v>
      </c>
      <c r="B308" s="1" t="s">
        <v>98</v>
      </c>
      <c r="C308" s="33">
        <f aca="true" t="shared" si="30" ref="C308:F309">C309</f>
        <v>0</v>
      </c>
      <c r="D308" s="33">
        <f>D309+D312</f>
        <v>0</v>
      </c>
      <c r="E308" s="33">
        <f>E309+E312</f>
        <v>0</v>
      </c>
      <c r="F308" s="33">
        <f>F309+F312</f>
        <v>0</v>
      </c>
      <c r="G308" s="28"/>
      <c r="H308" s="33">
        <f>D308-E308</f>
        <v>0</v>
      </c>
    </row>
    <row r="309" spans="1:8" ht="38.25">
      <c r="A309" s="14" t="s">
        <v>99</v>
      </c>
      <c r="B309" s="1" t="s">
        <v>100</v>
      </c>
      <c r="C309" s="33">
        <f t="shared" si="30"/>
        <v>0</v>
      </c>
      <c r="D309" s="33">
        <f t="shared" si="30"/>
        <v>0</v>
      </c>
      <c r="E309" s="33">
        <f t="shared" si="30"/>
        <v>0</v>
      </c>
      <c r="F309" s="33">
        <f t="shared" si="30"/>
        <v>0</v>
      </c>
      <c r="G309" s="28"/>
      <c r="H309" s="33">
        <f>D309-E309</f>
        <v>0</v>
      </c>
    </row>
    <row r="310" spans="1:8" ht="25.5">
      <c r="A310" s="22" t="s">
        <v>266</v>
      </c>
      <c r="B310" s="3" t="s">
        <v>267</v>
      </c>
      <c r="C310" s="34"/>
      <c r="D310" s="34"/>
      <c r="E310" s="34"/>
      <c r="F310" s="34"/>
      <c r="G310" s="27"/>
      <c r="H310" s="30">
        <f>D310-E310</f>
        <v>0</v>
      </c>
    </row>
    <row r="311" spans="1:8" s="4" customFormat="1" ht="12.75">
      <c r="A311" s="14" t="s">
        <v>110</v>
      </c>
      <c r="B311" s="1" t="s">
        <v>111</v>
      </c>
      <c r="C311" s="33"/>
      <c r="D311" s="33"/>
      <c r="E311" s="33"/>
      <c r="F311" s="33"/>
      <c r="G311" s="28"/>
      <c r="H311" s="33"/>
    </row>
    <row r="312" spans="1:8" s="4" customFormat="1" ht="12.75">
      <c r="A312" s="14" t="s">
        <v>106</v>
      </c>
      <c r="B312" s="1" t="s">
        <v>107</v>
      </c>
      <c r="C312" s="1"/>
      <c r="D312" s="33"/>
      <c r="E312" s="33"/>
      <c r="F312" s="33"/>
      <c r="G312" s="28"/>
      <c r="H312" s="33"/>
    </row>
    <row r="313" spans="1:8" ht="12.75">
      <c r="A313" s="17" t="s">
        <v>101</v>
      </c>
      <c r="B313" s="3"/>
      <c r="C313" s="3">
        <v>0</v>
      </c>
      <c r="D313" s="3">
        <v>-8786833.18</v>
      </c>
      <c r="E313" s="11">
        <v>2939886.15</v>
      </c>
      <c r="F313" s="11">
        <v>-372952.47</v>
      </c>
      <c r="G313" s="3"/>
      <c r="H313" s="3"/>
    </row>
    <row r="314" ht="12.75">
      <c r="D314" t="s">
        <v>103</v>
      </c>
    </row>
    <row r="315" spans="1:7" ht="15">
      <c r="A315" s="37" t="s">
        <v>104</v>
      </c>
      <c r="G315" s="37" t="s">
        <v>105</v>
      </c>
    </row>
    <row r="316" ht="12.75">
      <c r="F316" t="s">
        <v>103</v>
      </c>
    </row>
    <row r="318" ht="12.75">
      <c r="D318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1"/>
  <sheetViews>
    <sheetView zoomScalePageLayoutView="0" workbookViewId="0" topLeftCell="A274">
      <selection activeCell="D282" sqref="D282:E28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397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395</v>
      </c>
      <c r="F5" s="19" t="s">
        <v>396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C8+C70+C72+C106+C145+C156+C159+C205+C242+C246+C266+C288+C291</f>
        <v>412232106.90999997</v>
      </c>
      <c r="D7" s="29">
        <f>D8+D70+D72+D106+D145+D156+D159+D205+D242+D246+D266+D288+D291</f>
        <v>422227175.89000005</v>
      </c>
      <c r="E7" s="29">
        <f>E8+E70+E72+E106+E145+E156+E159+E205+E242+E246+E266+E288+E291</f>
        <v>408552098.11</v>
      </c>
      <c r="F7" s="29">
        <f>F8+F70+F72+F106+F145+F156+F159+F205+F242+F246+F266+F288+F291</f>
        <v>502237875.53999996</v>
      </c>
      <c r="G7" s="28">
        <f>E7/D7*100</f>
        <v>96.76120378770628</v>
      </c>
      <c r="H7" s="33">
        <f>D7-E7</f>
        <v>13675077.780000031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31684631.52</v>
      </c>
      <c r="E8" s="29">
        <f>E9+E17+E18+E19+E13+E21+E23+E22</f>
        <v>30851609.389999997</v>
      </c>
      <c r="F8" s="29">
        <f>F9+F17+F18+F19+F13+F21+F23+F22+F20</f>
        <v>32473180.02</v>
      </c>
      <c r="G8" s="28">
        <f aca="true" t="shared" si="0" ref="G8:G74">E8/D8*100</f>
        <v>97.37089532041999</v>
      </c>
      <c r="H8" s="33">
        <f aca="true" t="shared" si="1" ref="H8:H74">D8-E8</f>
        <v>833022.1300000027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19085654.78</v>
      </c>
      <c r="E9" s="35">
        <f>E10+E11+E12</f>
        <v>18770963.119999997</v>
      </c>
      <c r="F9" s="35">
        <f>F10+F11+F12</f>
        <v>18347319.48</v>
      </c>
      <c r="G9" s="27">
        <f t="shared" si="0"/>
        <v>98.35116131132283</v>
      </c>
      <c r="H9" s="30">
        <f t="shared" si="1"/>
        <v>314691.6600000039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14232157.28</v>
      </c>
      <c r="E10" s="35">
        <f>E26+E30+E37+E45+E58</f>
        <v>14157698.499999998</v>
      </c>
      <c r="F10" s="35">
        <f>F26+F30+F37+F45+F58</f>
        <v>14190857.48</v>
      </c>
      <c r="G10" s="27">
        <f t="shared" si="0"/>
        <v>99.4768271700831</v>
      </c>
      <c r="H10" s="30">
        <f t="shared" si="1"/>
        <v>74458.78000000119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4189511</v>
      </c>
      <c r="D11" s="35">
        <f>D27+D31+D39+D47+D60</f>
        <v>4833873.5</v>
      </c>
      <c r="E11" s="35">
        <f>E27+E31+E39+E47+E60</f>
        <v>4594018.96</v>
      </c>
      <c r="F11" s="35">
        <f>F27+F31+F39+F47+F60</f>
        <v>4151280.84</v>
      </c>
      <c r="G11" s="27">
        <f t="shared" si="0"/>
        <v>95.03804681690575</v>
      </c>
      <c r="H11" s="30">
        <f t="shared" si="1"/>
        <v>239854.54000000004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D38+D46+D59</f>
        <v>19624</v>
      </c>
      <c r="E12" s="35">
        <f>E38+E46+E59</f>
        <v>19245.66</v>
      </c>
      <c r="F12" s="35">
        <f>F38+F46+F59</f>
        <v>5181.16</v>
      </c>
      <c r="G12" s="27">
        <f t="shared" si="0"/>
        <v>98.07205462698735</v>
      </c>
      <c r="H12" s="30">
        <f t="shared" si="1"/>
        <v>378.34000000000015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5322000</v>
      </c>
      <c r="E13" s="35">
        <f>E14+E15+E16</f>
        <v>5308849.630000001</v>
      </c>
      <c r="F13" s="35">
        <f>F14+F15+F16</f>
        <v>0</v>
      </c>
      <c r="G13" s="27">
        <f>E13/D13*100</f>
        <v>99.75290548665917</v>
      </c>
      <c r="H13" s="30">
        <f>D13-E13</f>
        <v>13150.36999999918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 t="shared" si="2"/>
        <v>4206000</v>
      </c>
      <c r="E14" s="35">
        <f t="shared" si="2"/>
        <v>4198441.94</v>
      </c>
      <c r="F14" s="35">
        <f>F62</f>
        <v>0</v>
      </c>
      <c r="G14" s="27">
        <f>E14/D14*100</f>
        <v>99.82030290061817</v>
      </c>
      <c r="H14" s="30">
        <f>D14-E14</f>
        <v>7558.05999999959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1111000</v>
      </c>
      <c r="E16" s="35">
        <f t="shared" si="2"/>
        <v>1110207.69</v>
      </c>
      <c r="F16" s="35">
        <f>F64</f>
        <v>0</v>
      </c>
      <c r="G16" s="27">
        <f>E16/D16*100</f>
        <v>99.92868496849684</v>
      </c>
      <c r="H16" s="30">
        <f>D16-E16</f>
        <v>792.3100000000559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2470440</v>
      </c>
      <c r="D17" s="35">
        <f>D32+D40+D48+D65</f>
        <v>2095455.27</v>
      </c>
      <c r="E17" s="35">
        <f>E32+E40+E48+E65</f>
        <v>2059167.02</v>
      </c>
      <c r="F17" s="35">
        <f>F32+F40+F48+F65</f>
        <v>0</v>
      </c>
      <c r="G17" s="27">
        <f t="shared" si="0"/>
        <v>98.26824029510303</v>
      </c>
      <c r="H17" s="30">
        <f t="shared" si="1"/>
        <v>36288.25</v>
      </c>
    </row>
    <row r="18" spans="1:8" s="7" customFormat="1" ht="25.5">
      <c r="A18" s="13" t="s">
        <v>121</v>
      </c>
      <c r="B18" s="3" t="s">
        <v>122</v>
      </c>
      <c r="C18" s="35">
        <f>C33+C41+C49+C66</f>
        <v>5820048</v>
      </c>
      <c r="D18" s="35">
        <f>D33+D41+D49+D66</f>
        <v>5134125.29</v>
      </c>
      <c r="E18" s="35">
        <f>E33+E41+E49+E66</f>
        <v>4671121.74</v>
      </c>
      <c r="F18" s="35">
        <f>F33+F41+F49+F66+F53</f>
        <v>5513761.17</v>
      </c>
      <c r="G18" s="27">
        <f t="shared" si="0"/>
        <v>90.98184162155498</v>
      </c>
      <c r="H18" s="30">
        <f t="shared" si="1"/>
        <v>463003.5499999998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8603500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C34+C42+C50+C67</f>
        <v>18000</v>
      </c>
      <c r="D21" s="35">
        <f>D50+D67</f>
        <v>16500</v>
      </c>
      <c r="E21" s="35">
        <f>E50+E67</f>
        <v>11596.650000000001</v>
      </c>
      <c r="F21" s="35">
        <f>F50+F67</f>
        <v>165.12</v>
      </c>
      <c r="G21" s="27">
        <f t="shared" si="0"/>
        <v>70.28272727272729</v>
      </c>
      <c r="H21" s="30">
        <f t="shared" si="1"/>
        <v>4903.3499999999985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D34+D42+D51+D68</f>
        <v>30896.18</v>
      </c>
      <c r="E22" s="35">
        <f>E34+E42+E51+E68</f>
        <v>29911.23</v>
      </c>
      <c r="F22" s="35">
        <f>F51+F42+F34</f>
        <v>8434.25</v>
      </c>
      <c r="G22" s="27">
        <f>E22/D22*100</f>
        <v>96.81206543980517</v>
      </c>
      <c r="H22" s="30">
        <f>D22-E22</f>
        <v>984.9500000000007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0</v>
      </c>
      <c r="E23" s="35"/>
      <c r="F23" s="35"/>
      <c r="G23" s="27" t="e">
        <f>E23/D23*100</f>
        <v>#DIV/0!</v>
      </c>
      <c r="H23" s="30">
        <f>D23-E23</f>
        <v>0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1031404.7000000001</v>
      </c>
      <c r="E24" s="31">
        <f>E25</f>
        <v>1009031.99</v>
      </c>
      <c r="F24" s="31">
        <f>F25</f>
        <v>1141128.93</v>
      </c>
      <c r="G24" s="28">
        <f t="shared" si="0"/>
        <v>97.83085048962836</v>
      </c>
      <c r="H24" s="33">
        <f t="shared" si="1"/>
        <v>22372.71000000008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1031404.7000000001</v>
      </c>
      <c r="E25" s="31">
        <f>E26+E27</f>
        <v>1009031.99</v>
      </c>
      <c r="F25" s="31">
        <f>F26+F27</f>
        <v>1141128.93</v>
      </c>
      <c r="G25" s="28">
        <f>E25/D25*100</f>
        <v>97.83085048962836</v>
      </c>
      <c r="H25" s="33">
        <f>D25-E25</f>
        <v>22372.71000000008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775471.28</v>
      </c>
      <c r="E26" s="32">
        <v>775471.28</v>
      </c>
      <c r="F26" s="30">
        <v>907158.28</v>
      </c>
      <c r="G26" s="27">
        <f t="shared" si="0"/>
        <v>100</v>
      </c>
      <c r="H26" s="30">
        <f t="shared" si="1"/>
        <v>0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255933.42</v>
      </c>
      <c r="E27" s="30">
        <v>233560.71</v>
      </c>
      <c r="F27" s="30">
        <v>233970.65</v>
      </c>
      <c r="G27" s="27">
        <f t="shared" si="0"/>
        <v>91.25838665384146</v>
      </c>
      <c r="H27" s="30">
        <f t="shared" si="1"/>
        <v>22372.71000000002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661090.97</v>
      </c>
      <c r="E28" s="31">
        <f>E29+E32+E33+E34</f>
        <v>659052.48</v>
      </c>
      <c r="F28" s="31">
        <f>F29+F32+F33+F34</f>
        <v>638092.02</v>
      </c>
      <c r="G28" s="28">
        <f t="shared" si="0"/>
        <v>99.69164758066503</v>
      </c>
      <c r="H28" s="33">
        <f t="shared" si="1"/>
        <v>2038.4899999999907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411285.49</v>
      </c>
      <c r="E29" s="31">
        <f>E30+E31</f>
        <v>409247</v>
      </c>
      <c r="F29" s="31">
        <f>F30+F31</f>
        <v>392289.07</v>
      </c>
      <c r="G29" s="28">
        <f>E29/D29*100</f>
        <v>99.50436131359753</v>
      </c>
      <c r="H29" s="33">
        <f>D29-E29</f>
        <v>2038.4899999999907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303902.5</v>
      </c>
      <c r="E30" s="32">
        <v>303902.5</v>
      </c>
      <c r="F30" s="30">
        <v>299203.28</v>
      </c>
      <c r="G30" s="27">
        <f t="shared" si="0"/>
        <v>100</v>
      </c>
      <c r="H30" s="30">
        <f t="shared" si="1"/>
        <v>0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107382.99</v>
      </c>
      <c r="E31" s="30">
        <v>105344.5</v>
      </c>
      <c r="F31" s="30">
        <v>93085.79</v>
      </c>
      <c r="G31" s="27">
        <f t="shared" si="0"/>
        <v>98.10166395999961</v>
      </c>
      <c r="H31" s="30">
        <f t="shared" si="1"/>
        <v>2038.4900000000052</v>
      </c>
    </row>
    <row r="32" spans="1:8" ht="25.5">
      <c r="A32" s="13" t="s">
        <v>119</v>
      </c>
      <c r="B32" s="3" t="s">
        <v>292</v>
      </c>
      <c r="C32" s="35">
        <v>6000</v>
      </c>
      <c r="D32" s="35">
        <v>37584.83</v>
      </c>
      <c r="E32" s="34">
        <v>37584.83</v>
      </c>
      <c r="F32" s="34"/>
      <c r="G32" s="27">
        <f t="shared" si="0"/>
        <v>100</v>
      </c>
      <c r="H32" s="30">
        <f t="shared" si="1"/>
        <v>0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211379.18</v>
      </c>
      <c r="E33" s="34">
        <v>211379.18</v>
      </c>
      <c r="F33" s="34">
        <v>245059.97</v>
      </c>
      <c r="G33" s="27">
        <f t="shared" si="0"/>
        <v>100</v>
      </c>
      <c r="H33" s="30">
        <f t="shared" si="1"/>
        <v>0</v>
      </c>
    </row>
    <row r="34" spans="1:8" ht="14.25" customHeight="1">
      <c r="A34" s="5" t="s">
        <v>125</v>
      </c>
      <c r="B34" s="3" t="s">
        <v>364</v>
      </c>
      <c r="C34" s="34">
        <v>1000</v>
      </c>
      <c r="D34" s="34">
        <v>841.47</v>
      </c>
      <c r="E34" s="34">
        <v>841.47</v>
      </c>
      <c r="F34" s="34">
        <v>742.98</v>
      </c>
      <c r="G34" s="27">
        <f t="shared" si="0"/>
        <v>100</v>
      </c>
      <c r="H34" s="30">
        <f t="shared" si="1"/>
        <v>0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14104880.460000003</v>
      </c>
      <c r="E35" s="31">
        <f>E36+E40+E41+E42</f>
        <v>13554032.190000001</v>
      </c>
      <c r="F35" s="31">
        <f>F36+F40+F41+F42</f>
        <v>12775382.469999999</v>
      </c>
      <c r="G35" s="28">
        <f t="shared" si="0"/>
        <v>96.09462645527447</v>
      </c>
      <c r="H35" s="33">
        <f t="shared" si="1"/>
        <v>550848.2700000014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11867553.82</v>
      </c>
      <c r="E36" s="34">
        <f>E37+E39+E38</f>
        <v>11667412.68</v>
      </c>
      <c r="F36" s="34">
        <f>F37+F39+F38</f>
        <v>11250454.82</v>
      </c>
      <c r="G36" s="27">
        <f t="shared" si="0"/>
        <v>98.31354343923253</v>
      </c>
      <c r="H36" s="30">
        <f t="shared" si="1"/>
        <v>200141.1400000006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8843021.92</v>
      </c>
      <c r="E37" s="34">
        <v>8828600.78</v>
      </c>
      <c r="F37" s="34">
        <v>8688028.92</v>
      </c>
      <c r="G37" s="27">
        <f t="shared" si="0"/>
        <v>99.83692068016494</v>
      </c>
      <c r="H37" s="30">
        <f t="shared" si="1"/>
        <v>14421.140000000596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3024</v>
      </c>
      <c r="E38" s="34">
        <v>3024</v>
      </c>
      <c r="F38" s="34">
        <v>2100</v>
      </c>
      <c r="G38" s="27">
        <f t="shared" si="0"/>
        <v>100</v>
      </c>
      <c r="H38" s="30">
        <f t="shared" si="1"/>
        <v>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3021507.9</v>
      </c>
      <c r="E39" s="34">
        <v>2835787.9</v>
      </c>
      <c r="F39" s="34">
        <v>2560325.9</v>
      </c>
      <c r="G39" s="27">
        <f t="shared" si="0"/>
        <v>93.85340015162627</v>
      </c>
      <c r="H39" s="30">
        <f t="shared" si="1"/>
        <v>185720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849893.63</v>
      </c>
      <c r="E40" s="34">
        <v>842893.63</v>
      </c>
      <c r="F40" s="34"/>
      <c r="G40" s="27">
        <f t="shared" si="0"/>
        <v>99.1763675178975</v>
      </c>
      <c r="H40" s="30">
        <f t="shared" si="1"/>
        <v>7000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1377878.3</v>
      </c>
      <c r="E41" s="34">
        <v>1034171.17</v>
      </c>
      <c r="F41" s="34">
        <v>1517236.38</v>
      </c>
      <c r="G41" s="27">
        <f t="shared" si="0"/>
        <v>75.0553347127972</v>
      </c>
      <c r="H41" s="30">
        <f t="shared" si="1"/>
        <v>343707.13</v>
      </c>
    </row>
    <row r="42" spans="1:8" ht="12.75">
      <c r="A42" s="5" t="s">
        <v>125</v>
      </c>
      <c r="B42" s="3" t="s">
        <v>353</v>
      </c>
      <c r="C42" s="3">
        <v>10000</v>
      </c>
      <c r="D42" s="34">
        <v>9554.71</v>
      </c>
      <c r="E42" s="34">
        <v>9554.71</v>
      </c>
      <c r="F42" s="34">
        <v>7691.27</v>
      </c>
      <c r="G42" s="27">
        <f t="shared" si="0"/>
        <v>100</v>
      </c>
      <c r="H42" s="30">
        <f t="shared" si="1"/>
        <v>0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7256049.77</v>
      </c>
      <c r="E43" s="31">
        <f>E44+E48+E49+E50+E51</f>
        <v>7100827.540000001</v>
      </c>
      <c r="F43" s="31">
        <f>F44+F48+F49+F50+F51</f>
        <v>6542043.350000001</v>
      </c>
      <c r="G43" s="28">
        <f t="shared" si="0"/>
        <v>97.86078879114416</v>
      </c>
      <c r="H43" s="33">
        <f t="shared" si="1"/>
        <v>155222.22999999858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5234943.72</v>
      </c>
      <c r="E44" s="33">
        <f>E45+E46+E47</f>
        <v>5144814.4</v>
      </c>
      <c r="F44" s="33">
        <f>F45+F46+F47</f>
        <v>5061364.2</v>
      </c>
      <c r="G44" s="28">
        <f t="shared" si="0"/>
        <v>98.27831348681626</v>
      </c>
      <c r="H44" s="33">
        <f t="shared" si="1"/>
        <v>90129.31999999937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3896922.65</v>
      </c>
      <c r="E45" s="34">
        <v>3836892.69</v>
      </c>
      <c r="F45" s="34">
        <v>3912001.2</v>
      </c>
      <c r="G45" s="27">
        <f t="shared" si="0"/>
        <v>98.45955474635865</v>
      </c>
      <c r="H45" s="30">
        <f t="shared" si="1"/>
        <v>60029.95999999996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13000</v>
      </c>
      <c r="E46" s="34">
        <v>12621.66</v>
      </c>
      <c r="F46" s="34">
        <v>2781.16</v>
      </c>
      <c r="G46" s="27">
        <f t="shared" si="0"/>
        <v>97.0896923076923</v>
      </c>
      <c r="H46" s="30">
        <f t="shared" si="1"/>
        <v>378.34000000000015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1325021.07</v>
      </c>
      <c r="E47" s="34">
        <v>1295300.05</v>
      </c>
      <c r="F47" s="34">
        <v>1146581.84</v>
      </c>
      <c r="G47" s="27">
        <f t="shared" si="0"/>
        <v>97.75693981983244</v>
      </c>
      <c r="H47" s="30">
        <f t="shared" si="1"/>
        <v>29721.02000000002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1181058.84</v>
      </c>
      <c r="E48" s="34">
        <v>1155460.83</v>
      </c>
      <c r="F48" s="3"/>
      <c r="G48" s="27">
        <f t="shared" si="0"/>
        <v>97.83262195471988</v>
      </c>
      <c r="H48" s="30">
        <f t="shared" si="1"/>
        <v>25598.01000000001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823047.21</v>
      </c>
      <c r="E49" s="35">
        <v>785984.08</v>
      </c>
      <c r="F49" s="3">
        <v>1480514.03</v>
      </c>
      <c r="G49" s="27">
        <f t="shared" si="0"/>
        <v>95.49684033313228</v>
      </c>
      <c r="H49" s="30">
        <f t="shared" si="1"/>
        <v>37063.130000000005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11.36</v>
      </c>
      <c r="F50" s="34">
        <v>165.12</v>
      </c>
      <c r="G50" s="27">
        <f t="shared" si="0"/>
        <v>0.568</v>
      </c>
      <c r="H50" s="30">
        <f t="shared" si="1"/>
        <v>1988.64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14556.87</v>
      </c>
      <c r="F51" s="11"/>
      <c r="G51" s="27">
        <f t="shared" si="0"/>
        <v>97.0458</v>
      </c>
      <c r="H51" s="30">
        <f t="shared" si="1"/>
        <v>443.1299999999992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1500000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>
        <v>1500000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0</v>
      </c>
      <c r="E54" s="31">
        <f>E55</f>
        <v>0</v>
      </c>
      <c r="F54" s="31">
        <f>F55</f>
        <v>0</v>
      </c>
      <c r="G54" s="27" t="e">
        <f t="shared" si="0"/>
        <v>#DIV/0!</v>
      </c>
      <c r="H54" s="33">
        <f t="shared" si="1"/>
        <v>0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0</v>
      </c>
      <c r="E55" s="34">
        <v>0</v>
      </c>
      <c r="F55" s="34"/>
      <c r="G55" s="27" t="e">
        <f t="shared" si="0"/>
        <v>#DIV/0!</v>
      </c>
      <c r="H55" s="30">
        <f t="shared" si="1"/>
        <v>0</v>
      </c>
    </row>
    <row r="56" spans="1:8" ht="12.75">
      <c r="A56" s="23" t="s">
        <v>23</v>
      </c>
      <c r="B56" s="23" t="s">
        <v>24</v>
      </c>
      <c r="C56" s="31">
        <f>C61+C65+C66+C67+C57</f>
        <v>11194100</v>
      </c>
      <c r="D56" s="31">
        <f>D61+D65+D66+D67+D57+D68</f>
        <v>8631205.620000001</v>
      </c>
      <c r="E56" s="31">
        <f>E61+E65+E66+E67+E57+E68</f>
        <v>8528665.190000001</v>
      </c>
      <c r="F56" s="31">
        <f>F61+F65+F66+F67+F57+F68+F69</f>
        <v>9876533.25</v>
      </c>
      <c r="G56" s="28">
        <f t="shared" si="0"/>
        <v>98.81198022020938</v>
      </c>
      <c r="H56" s="33">
        <f t="shared" si="1"/>
        <v>102540.4299999997</v>
      </c>
    </row>
    <row r="57" spans="1:8" ht="25.5">
      <c r="A57" s="17" t="s">
        <v>127</v>
      </c>
      <c r="B57" s="3" t="s">
        <v>310</v>
      </c>
      <c r="C57" s="39">
        <f>C58+C60</f>
        <v>544314</v>
      </c>
      <c r="D57" s="39">
        <f>D58+D60+D59</f>
        <v>540467.05</v>
      </c>
      <c r="E57" s="39">
        <f>E58+E60+E59</f>
        <v>540457.05</v>
      </c>
      <c r="F57" s="39">
        <f>F58+F60+F59</f>
        <v>502082.45999999996</v>
      </c>
      <c r="G57" s="27">
        <f>E57/D57*100</f>
        <v>99.99814974844442</v>
      </c>
      <c r="H57" s="30">
        <f>D57-E57</f>
        <v>10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412838.93</v>
      </c>
      <c r="E58" s="39">
        <v>412831.25</v>
      </c>
      <c r="F58" s="34">
        <v>384465.8</v>
      </c>
      <c r="G58" s="27">
        <f>E58/D58*100</f>
        <v>99.99813971032238</v>
      </c>
      <c r="H58" s="30">
        <f>D58-E58</f>
        <v>7.679999999993015</v>
      </c>
    </row>
    <row r="59" spans="1:8" ht="12.75">
      <c r="A59" s="5" t="s">
        <v>117</v>
      </c>
      <c r="B59" s="3" t="s">
        <v>393</v>
      </c>
      <c r="C59" s="39"/>
      <c r="D59" s="39">
        <v>3600</v>
      </c>
      <c r="E59" s="39">
        <v>3600</v>
      </c>
      <c r="F59" s="34">
        <v>300</v>
      </c>
      <c r="G59" s="27"/>
      <c r="H59" s="30"/>
    </row>
    <row r="60" spans="1:8" ht="12.75">
      <c r="A60" s="3" t="s">
        <v>116</v>
      </c>
      <c r="B60" s="3" t="s">
        <v>312</v>
      </c>
      <c r="C60" s="39">
        <v>126311</v>
      </c>
      <c r="D60" s="39">
        <v>124028.12</v>
      </c>
      <c r="E60" s="39">
        <v>124025.8</v>
      </c>
      <c r="F60" s="34">
        <v>117316.66</v>
      </c>
      <c r="G60" s="27">
        <f>E60/D60*100</f>
        <v>99.99812945644908</v>
      </c>
      <c r="H60" s="30">
        <f>D60-E60</f>
        <v>2.319999999992433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5322000</v>
      </c>
      <c r="E61" s="34">
        <f>E62+E63+E64</f>
        <v>5308849.630000001</v>
      </c>
      <c r="F61" s="34">
        <f>F62+F63+F64</f>
        <v>0</v>
      </c>
      <c r="G61" s="27">
        <f t="shared" si="0"/>
        <v>99.75290548665917</v>
      </c>
      <c r="H61" s="30">
        <f t="shared" si="1"/>
        <v>13150.36999999918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4206000</v>
      </c>
      <c r="E62" s="34">
        <v>4198441.94</v>
      </c>
      <c r="F62" s="3"/>
      <c r="G62" s="27">
        <f t="shared" si="0"/>
        <v>99.82030290061817</v>
      </c>
      <c r="H62" s="30">
        <f t="shared" si="1"/>
        <v>7558.05999999959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1111000</v>
      </c>
      <c r="E64" s="34">
        <v>1110207.69</v>
      </c>
      <c r="F64" s="3"/>
      <c r="G64" s="27">
        <f t="shared" si="0"/>
        <v>99.92868496849684</v>
      </c>
      <c r="H64" s="30">
        <f t="shared" si="1"/>
        <v>792.3100000000559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26917.97</v>
      </c>
      <c r="E65" s="34">
        <v>23227.73</v>
      </c>
      <c r="F65" s="3"/>
      <c r="G65" s="27">
        <f t="shared" si="0"/>
        <v>86.2907938451525</v>
      </c>
      <c r="H65" s="30">
        <f t="shared" si="1"/>
        <v>3690.2400000000016</v>
      </c>
    </row>
    <row r="66" spans="1:8" ht="25.5">
      <c r="A66" s="13" t="s">
        <v>121</v>
      </c>
      <c r="B66" s="3" t="s">
        <v>318</v>
      </c>
      <c r="C66" s="34">
        <v>3566586</v>
      </c>
      <c r="D66" s="34">
        <v>2721820.6</v>
      </c>
      <c r="E66" s="34">
        <v>2639587.31</v>
      </c>
      <c r="F66" s="11">
        <v>770950.79</v>
      </c>
      <c r="G66" s="27">
        <f t="shared" si="0"/>
        <v>96.97873952456675</v>
      </c>
      <c r="H66" s="30">
        <f t="shared" si="1"/>
        <v>82233.29000000004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14500</v>
      </c>
      <c r="E67" s="34">
        <v>11585.29</v>
      </c>
      <c r="F67" s="11"/>
      <c r="G67" s="27">
        <f t="shared" si="0"/>
        <v>79.89855172413793</v>
      </c>
      <c r="H67" s="30">
        <f t="shared" si="1"/>
        <v>2914.709999999999</v>
      </c>
    </row>
    <row r="68" spans="1:8" ht="12.75">
      <c r="A68" s="3" t="s">
        <v>344</v>
      </c>
      <c r="B68" s="3" t="s">
        <v>362</v>
      </c>
      <c r="C68" s="34"/>
      <c r="D68" s="34">
        <v>5500</v>
      </c>
      <c r="E68" s="34">
        <v>4958.18</v>
      </c>
      <c r="F68" s="11"/>
      <c r="G68" s="27">
        <f t="shared" si="0"/>
        <v>90.14872727272729</v>
      </c>
      <c r="H68" s="30">
        <f t="shared" si="1"/>
        <v>541.8199999999997</v>
      </c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8603500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</f>
        <v>1371600</v>
      </c>
      <c r="D70" s="33">
        <f>D71</f>
        <v>1257300</v>
      </c>
      <c r="E70" s="33">
        <f>E71</f>
        <v>1257300</v>
      </c>
      <c r="F70" s="33">
        <f>F71</f>
        <v>1392700</v>
      </c>
      <c r="G70" s="28">
        <f t="shared" si="0"/>
        <v>100</v>
      </c>
      <c r="H70" s="33">
        <f t="shared" si="1"/>
        <v>0</v>
      </c>
    </row>
    <row r="71" spans="1:8" ht="12.75">
      <c r="A71" s="5" t="s">
        <v>139</v>
      </c>
      <c r="B71" s="3" t="s">
        <v>322</v>
      </c>
      <c r="C71" s="34">
        <v>1371600</v>
      </c>
      <c r="D71" s="34">
        <v>1257300</v>
      </c>
      <c r="E71" s="34">
        <v>1257300</v>
      </c>
      <c r="F71" s="34">
        <v>1392700</v>
      </c>
      <c r="G71" s="27">
        <f t="shared" si="0"/>
        <v>100</v>
      </c>
      <c r="H71" s="30">
        <f t="shared" si="1"/>
        <v>0</v>
      </c>
    </row>
    <row r="72" spans="1:8" ht="25.5">
      <c r="A72" s="14" t="s">
        <v>26</v>
      </c>
      <c r="B72" s="1" t="s">
        <v>27</v>
      </c>
      <c r="C72" s="33">
        <f>C73+C77+C83+C81+C82</f>
        <v>1288000</v>
      </c>
      <c r="D72" s="33">
        <f>D73+D77+D83+D81+D82+D84</f>
        <v>1673818.1400000001</v>
      </c>
      <c r="E72" s="33">
        <f>E73+E77+E83+E81+E82+E84</f>
        <v>1670259.4600000002</v>
      </c>
      <c r="F72" s="33">
        <f>F73+F77+F83+F81+F82+F85+F84</f>
        <v>2049120</v>
      </c>
      <c r="G72" s="28">
        <f t="shared" si="0"/>
        <v>99.78739147850317</v>
      </c>
      <c r="H72" s="33">
        <f t="shared" si="1"/>
        <v>3558.679999999935</v>
      </c>
    </row>
    <row r="73" spans="1:8" ht="25.5">
      <c r="A73" s="17" t="s">
        <v>127</v>
      </c>
      <c r="B73" s="3" t="s">
        <v>128</v>
      </c>
      <c r="C73" s="34">
        <f>C74+C75+C76</f>
        <v>460200</v>
      </c>
      <c r="D73" s="34">
        <f>D74+D75+D76</f>
        <v>475736.71</v>
      </c>
      <c r="E73" s="34">
        <f>E74+E75+E76</f>
        <v>475736.71</v>
      </c>
      <c r="F73" s="34">
        <f>F74+F75+F76</f>
        <v>660730</v>
      </c>
      <c r="G73" s="27">
        <f t="shared" si="0"/>
        <v>100</v>
      </c>
      <c r="H73" s="30">
        <f t="shared" si="1"/>
        <v>0</v>
      </c>
    </row>
    <row r="74" spans="1:8" ht="12.75">
      <c r="A74" s="3" t="s">
        <v>114</v>
      </c>
      <c r="B74" s="3" t="s">
        <v>113</v>
      </c>
      <c r="C74" s="34">
        <f>C88</f>
        <v>353500</v>
      </c>
      <c r="D74" s="34">
        <f>D88</f>
        <v>367537.95</v>
      </c>
      <c r="E74" s="34">
        <f>E88</f>
        <v>367537.95</v>
      </c>
      <c r="F74" s="34">
        <f>F88</f>
        <v>364132</v>
      </c>
      <c r="G74" s="27">
        <f t="shared" si="0"/>
        <v>100</v>
      </c>
      <c r="H74" s="30">
        <f t="shared" si="1"/>
        <v>0</v>
      </c>
    </row>
    <row r="75" spans="1:8" ht="12.75">
      <c r="A75" s="3" t="s">
        <v>116</v>
      </c>
      <c r="B75" s="3" t="s">
        <v>115</v>
      </c>
      <c r="C75" s="34">
        <f>C90</f>
        <v>106700</v>
      </c>
      <c r="D75" s="34">
        <f>D90</f>
        <v>108198.76</v>
      </c>
      <c r="E75" s="34">
        <f>E90</f>
        <v>108198.76</v>
      </c>
      <c r="F75" s="34">
        <f>F90</f>
        <v>109968</v>
      </c>
      <c r="G75" s="27">
        <f aca="true" t="shared" si="3" ref="G75:G155">E75/D75*100</f>
        <v>100</v>
      </c>
      <c r="H75" s="30">
        <f aca="true" t="shared" si="4" ref="H75:H155">D75-E75</f>
        <v>0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186630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657000</v>
      </c>
      <c r="D77" s="34">
        <f>D78+D79+D80</f>
        <v>697200.1</v>
      </c>
      <c r="E77" s="34">
        <f>E78+E79+E80</f>
        <v>696331.59</v>
      </c>
      <c r="F77" s="34">
        <f>F78+F79+F80</f>
        <v>0</v>
      </c>
      <c r="G77" s="27">
        <f t="shared" si="3"/>
        <v>99.87542887615764</v>
      </c>
      <c r="H77" s="30">
        <f t="shared" si="4"/>
        <v>868.5100000000093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504000</v>
      </c>
      <c r="D78" s="34">
        <f t="shared" si="5"/>
        <v>534029.14</v>
      </c>
      <c r="E78" s="34">
        <f t="shared" si="5"/>
        <v>533160.63</v>
      </c>
      <c r="F78" s="34">
        <f t="shared" si="5"/>
        <v>0</v>
      </c>
      <c r="G78" s="27">
        <f t="shared" si="3"/>
        <v>99.8373665526941</v>
      </c>
      <c r="H78" s="30">
        <f t="shared" si="4"/>
        <v>868.5100000000093</v>
      </c>
    </row>
    <row r="79" spans="1:8" ht="12.75">
      <c r="A79" s="5" t="s">
        <v>133</v>
      </c>
      <c r="B79" s="3" t="s">
        <v>136</v>
      </c>
      <c r="C79" s="34">
        <f t="shared" si="5"/>
        <v>6000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147000</v>
      </c>
      <c r="D80" s="34">
        <f t="shared" si="5"/>
        <v>163170.96</v>
      </c>
      <c r="E80" s="34">
        <f t="shared" si="5"/>
        <v>163170.96</v>
      </c>
      <c r="F80" s="34">
        <f t="shared" si="5"/>
        <v>0</v>
      </c>
      <c r="G80" s="27">
        <f>E80/D80*100</f>
        <v>100</v>
      </c>
      <c r="H80" s="30">
        <f>D80-E80</f>
        <v>0</v>
      </c>
    </row>
    <row r="81" spans="1:8" ht="25.5">
      <c r="A81" s="13" t="s">
        <v>119</v>
      </c>
      <c r="B81" s="3" t="s">
        <v>120</v>
      </c>
      <c r="C81" s="34">
        <f>C99</f>
        <v>5000</v>
      </c>
      <c r="D81" s="34">
        <f>D99+D91</f>
        <v>77133.95999999999</v>
      </c>
      <c r="E81" s="34">
        <f>E99+E91</f>
        <v>77074.11</v>
      </c>
      <c r="F81" s="34">
        <f>F99</f>
        <v>0</v>
      </c>
      <c r="G81" s="27">
        <f>E81/D81*100</f>
        <v>99.92240771769012</v>
      </c>
      <c r="H81" s="30">
        <f>D81-E81</f>
        <v>59.84999999999127</v>
      </c>
    </row>
    <row r="82" spans="1:8" ht="25.5">
      <c r="A82" s="13" t="s">
        <v>121</v>
      </c>
      <c r="B82" s="3" t="s">
        <v>122</v>
      </c>
      <c r="C82" s="34">
        <f>C92+C100+C105</f>
        <v>98000</v>
      </c>
      <c r="D82" s="34">
        <f>D92+D100+D105</f>
        <v>143547.37</v>
      </c>
      <c r="E82" s="34">
        <f>E92+E100+E105</f>
        <v>140947.05</v>
      </c>
      <c r="F82" s="34">
        <f>F92+F100+F105</f>
        <v>545690</v>
      </c>
      <c r="G82" s="27">
        <f>E82/D82*100</f>
        <v>98.18852828860605</v>
      </c>
      <c r="H82" s="30">
        <f>D82-E82</f>
        <v>2600.320000000007</v>
      </c>
    </row>
    <row r="83" spans="1:8" ht="12.75">
      <c r="A83" s="5" t="s">
        <v>139</v>
      </c>
      <c r="B83" s="3" t="s">
        <v>140</v>
      </c>
      <c r="C83" s="34">
        <f>C93</f>
        <v>67800</v>
      </c>
      <c r="D83" s="34">
        <f>D93</f>
        <v>67800</v>
      </c>
      <c r="E83" s="34">
        <f>E93</f>
        <v>67800</v>
      </c>
      <c r="F83" s="34">
        <f>F93</f>
        <v>72700</v>
      </c>
      <c r="G83" s="27">
        <f t="shared" si="3"/>
        <v>100</v>
      </c>
      <c r="H83" s="30">
        <f t="shared" si="4"/>
        <v>0</v>
      </c>
    </row>
    <row r="84" spans="1:8" ht="12.75">
      <c r="A84" s="5" t="s">
        <v>151</v>
      </c>
      <c r="B84" s="3" t="s">
        <v>124</v>
      </c>
      <c r="C84" s="34"/>
      <c r="D84" s="34">
        <f>D103</f>
        <v>212400</v>
      </c>
      <c r="E84" s="34">
        <f>E103</f>
        <v>212370</v>
      </c>
      <c r="F84" s="34">
        <f>F103</f>
        <v>70000</v>
      </c>
      <c r="G84" s="27"/>
      <c r="H84" s="30"/>
    </row>
    <row r="85" spans="1:8" ht="51">
      <c r="A85" s="17" t="s">
        <v>170</v>
      </c>
      <c r="B85" s="3" t="s">
        <v>285</v>
      </c>
      <c r="C85" s="34"/>
      <c r="D85" s="34"/>
      <c r="E85" s="34"/>
      <c r="F85" s="34">
        <f>F101</f>
        <v>700000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528000</v>
      </c>
      <c r="D86" s="31">
        <f>D87+D92+D93+D91</f>
        <v>669500.0000000001</v>
      </c>
      <c r="E86" s="31">
        <f>E87+E92+E93+E91</f>
        <v>669500.0000000001</v>
      </c>
      <c r="F86" s="31">
        <f>F87+F92+F93</f>
        <v>733430</v>
      </c>
      <c r="G86" s="28">
        <f t="shared" si="3"/>
        <v>100</v>
      </c>
      <c r="H86" s="33">
        <f t="shared" si="4"/>
        <v>0</v>
      </c>
    </row>
    <row r="87" spans="1:8" ht="25.5">
      <c r="A87" s="17" t="s">
        <v>127</v>
      </c>
      <c r="B87" s="3" t="s">
        <v>268</v>
      </c>
      <c r="C87" s="34">
        <f>C88+C90</f>
        <v>460200</v>
      </c>
      <c r="D87" s="34">
        <f>D88+D90</f>
        <v>475736.71</v>
      </c>
      <c r="E87" s="34">
        <f>E88+E90</f>
        <v>475736.71</v>
      </c>
      <c r="F87" s="34">
        <f>F88+F90+F89</f>
        <v>660730</v>
      </c>
      <c r="G87" s="27">
        <f t="shared" si="3"/>
        <v>100</v>
      </c>
      <c r="H87" s="30">
        <f t="shared" si="4"/>
        <v>0</v>
      </c>
    </row>
    <row r="88" spans="1:8" ht="12.75">
      <c r="A88" s="3" t="s">
        <v>114</v>
      </c>
      <c r="B88" s="3" t="s">
        <v>269</v>
      </c>
      <c r="C88" s="34">
        <v>353500</v>
      </c>
      <c r="D88" s="25">
        <v>367537.95</v>
      </c>
      <c r="E88" s="25">
        <v>367537.95</v>
      </c>
      <c r="F88" s="3">
        <v>364132</v>
      </c>
      <c r="G88" s="27">
        <f t="shared" si="3"/>
        <v>100</v>
      </c>
      <c r="H88" s="30">
        <f t="shared" si="4"/>
        <v>0</v>
      </c>
    </row>
    <row r="89" spans="1:8" ht="12.75">
      <c r="A89" s="5" t="s">
        <v>117</v>
      </c>
      <c r="B89" s="3" t="s">
        <v>323</v>
      </c>
      <c r="C89" s="34"/>
      <c r="D89" s="25"/>
      <c r="E89" s="25"/>
      <c r="F89" s="3">
        <v>186630</v>
      </c>
      <c r="G89" s="27"/>
      <c r="H89" s="30">
        <f>D89-E89</f>
        <v>0</v>
      </c>
    </row>
    <row r="90" spans="1:8" ht="12.75">
      <c r="A90" s="3" t="s">
        <v>116</v>
      </c>
      <c r="B90" s="3" t="s">
        <v>270</v>
      </c>
      <c r="C90" s="34">
        <v>106700</v>
      </c>
      <c r="D90" s="25">
        <v>108198.76</v>
      </c>
      <c r="E90" s="25">
        <v>108198.76</v>
      </c>
      <c r="F90" s="3">
        <v>109968</v>
      </c>
      <c r="G90" s="27">
        <f t="shared" si="3"/>
        <v>100</v>
      </c>
      <c r="H90" s="30">
        <f t="shared" si="4"/>
        <v>0</v>
      </c>
    </row>
    <row r="91" spans="1:8" ht="25.5">
      <c r="A91" s="13" t="s">
        <v>119</v>
      </c>
      <c r="B91" s="3" t="s">
        <v>354</v>
      </c>
      <c r="C91" s="34"/>
      <c r="D91" s="25">
        <v>45204.92</v>
      </c>
      <c r="E91" s="25">
        <v>45204.92</v>
      </c>
      <c r="F91" s="34"/>
      <c r="G91" s="27"/>
      <c r="H91" s="30"/>
    </row>
    <row r="92" spans="1:8" ht="25.5">
      <c r="A92" s="13" t="s">
        <v>121</v>
      </c>
      <c r="B92" s="3" t="s">
        <v>271</v>
      </c>
      <c r="C92" s="3"/>
      <c r="D92" s="34">
        <v>80758.37</v>
      </c>
      <c r="E92" s="34">
        <v>80758.37</v>
      </c>
      <c r="F92" s="3">
        <v>0</v>
      </c>
      <c r="G92" s="27"/>
      <c r="H92" s="30">
        <f>D92-E92</f>
        <v>0</v>
      </c>
    </row>
    <row r="93" spans="1:8" ht="12.75">
      <c r="A93" s="5" t="s">
        <v>139</v>
      </c>
      <c r="B93" s="3" t="s">
        <v>272</v>
      </c>
      <c r="C93" s="3">
        <v>67800</v>
      </c>
      <c r="D93" s="34">
        <v>67800</v>
      </c>
      <c r="E93" s="34">
        <v>67800</v>
      </c>
      <c r="F93" s="3">
        <v>72700</v>
      </c>
      <c r="G93" s="27">
        <f>E93/D93*100</f>
        <v>100</v>
      </c>
      <c r="H93" s="30">
        <f>D93-E93</f>
        <v>0</v>
      </c>
    </row>
    <row r="94" spans="1:8" ht="38.25" customHeight="1">
      <c r="A94" s="24" t="s">
        <v>30</v>
      </c>
      <c r="B94" s="23" t="s">
        <v>31</v>
      </c>
      <c r="C94" s="31">
        <f>C95+C99+C100</f>
        <v>713000</v>
      </c>
      <c r="D94" s="31">
        <f>D95+D99+D100</f>
        <v>745299.14</v>
      </c>
      <c r="E94" s="31">
        <f>E95+E99+E100</f>
        <v>744370.7799999999</v>
      </c>
      <c r="F94" s="31">
        <f>F95+F99+F100+F101</f>
        <v>1225690</v>
      </c>
      <c r="G94" s="28">
        <f t="shared" si="3"/>
        <v>99.87543793489415</v>
      </c>
      <c r="H94" s="33">
        <f t="shared" si="4"/>
        <v>928.3600000001024</v>
      </c>
    </row>
    <row r="95" spans="1:8" ht="24" customHeight="1">
      <c r="A95" s="17" t="s">
        <v>131</v>
      </c>
      <c r="B95" s="3" t="s">
        <v>273</v>
      </c>
      <c r="C95" s="35">
        <f>C96+C97+C98</f>
        <v>657000</v>
      </c>
      <c r="D95" s="35">
        <f>D96+D97+D98</f>
        <v>697200.1</v>
      </c>
      <c r="E95" s="35">
        <f>E96+E97+E98</f>
        <v>696331.59</v>
      </c>
      <c r="F95" s="35">
        <f>F96+F97+F98</f>
        <v>0</v>
      </c>
      <c r="G95" s="27">
        <f t="shared" si="3"/>
        <v>99.87542887615764</v>
      </c>
      <c r="H95" s="30">
        <f t="shared" si="4"/>
        <v>868.5100000000093</v>
      </c>
    </row>
    <row r="96" spans="1:8" ht="16.5" customHeight="1">
      <c r="A96" s="3" t="s">
        <v>132</v>
      </c>
      <c r="B96" s="3" t="s">
        <v>274</v>
      </c>
      <c r="C96" s="35">
        <v>504000</v>
      </c>
      <c r="D96" s="35">
        <v>534029.14</v>
      </c>
      <c r="E96" s="35">
        <v>533160.63</v>
      </c>
      <c r="F96" s="31"/>
      <c r="G96" s="27">
        <f t="shared" si="3"/>
        <v>99.8373665526941</v>
      </c>
      <c r="H96" s="30">
        <f t="shared" si="4"/>
        <v>868.5100000000093</v>
      </c>
    </row>
    <row r="97" spans="1:8" ht="16.5" customHeight="1">
      <c r="A97" s="5" t="s">
        <v>133</v>
      </c>
      <c r="B97" s="3" t="s">
        <v>275</v>
      </c>
      <c r="C97" s="35">
        <v>6000</v>
      </c>
      <c r="D97" s="35"/>
      <c r="E97" s="31"/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276</v>
      </c>
      <c r="C98" s="35">
        <v>147000</v>
      </c>
      <c r="D98" s="35">
        <v>163170.96</v>
      </c>
      <c r="E98" s="35">
        <v>163170.96</v>
      </c>
      <c r="F98" s="35"/>
      <c r="G98" s="27">
        <f t="shared" si="3"/>
        <v>100</v>
      </c>
      <c r="H98" s="30">
        <f t="shared" si="4"/>
        <v>0</v>
      </c>
    </row>
    <row r="99" spans="1:8" ht="25.5">
      <c r="A99" s="13" t="s">
        <v>119</v>
      </c>
      <c r="B99" s="3" t="s">
        <v>277</v>
      </c>
      <c r="C99" s="35">
        <v>5000</v>
      </c>
      <c r="D99" s="35">
        <v>31929.04</v>
      </c>
      <c r="E99" s="35">
        <v>31869.19</v>
      </c>
      <c r="F99" s="35"/>
      <c r="G99" s="27">
        <f t="shared" si="3"/>
        <v>99.81255308646924</v>
      </c>
      <c r="H99" s="30">
        <f t="shared" si="4"/>
        <v>59.85000000000218</v>
      </c>
    </row>
    <row r="100" spans="1:8" ht="25.5">
      <c r="A100" s="13" t="s">
        <v>121</v>
      </c>
      <c r="B100" s="3" t="s">
        <v>278</v>
      </c>
      <c r="C100" s="35">
        <v>51000</v>
      </c>
      <c r="D100" s="35">
        <v>16170</v>
      </c>
      <c r="E100" s="35">
        <v>16170</v>
      </c>
      <c r="F100" s="35">
        <v>525690</v>
      </c>
      <c r="G100" s="27">
        <f t="shared" si="3"/>
        <v>100</v>
      </c>
      <c r="H100" s="30">
        <f t="shared" si="4"/>
        <v>0</v>
      </c>
    </row>
    <row r="101" spans="1:8" ht="51">
      <c r="A101" s="17" t="s">
        <v>170</v>
      </c>
      <c r="B101" s="3" t="s">
        <v>324</v>
      </c>
      <c r="C101" s="35"/>
      <c r="D101" s="35"/>
      <c r="E101" s="35"/>
      <c r="F101" s="34">
        <v>700000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212400</v>
      </c>
      <c r="E102" s="33">
        <f>E103</f>
        <v>212370</v>
      </c>
      <c r="F102" s="33">
        <f>F103</f>
        <v>70000</v>
      </c>
      <c r="G102" s="27"/>
      <c r="H102" s="30">
        <f t="shared" si="4"/>
        <v>30</v>
      </c>
    </row>
    <row r="103" spans="1:8" ht="12.75">
      <c r="A103" s="5" t="s">
        <v>151</v>
      </c>
      <c r="B103" s="40" t="s">
        <v>376</v>
      </c>
      <c r="C103" s="34"/>
      <c r="D103" s="34">
        <v>212400</v>
      </c>
      <c r="E103" s="34">
        <v>212370</v>
      </c>
      <c r="F103" s="34">
        <v>70000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47000</v>
      </c>
      <c r="D104" s="31">
        <f>D105</f>
        <v>46619</v>
      </c>
      <c r="E104" s="31">
        <f>E105</f>
        <v>44018.68</v>
      </c>
      <c r="F104" s="31">
        <f>F105</f>
        <v>20000</v>
      </c>
      <c r="G104" s="28">
        <f t="shared" si="3"/>
        <v>94.42218837812909</v>
      </c>
      <c r="H104" s="33">
        <f t="shared" si="4"/>
        <v>2600.3199999999997</v>
      </c>
    </row>
    <row r="105" spans="1:8" ht="25.5">
      <c r="A105" s="13" t="s">
        <v>121</v>
      </c>
      <c r="B105" s="3" t="s">
        <v>399</v>
      </c>
      <c r="C105" s="34">
        <v>47000</v>
      </c>
      <c r="D105" s="11">
        <v>46619</v>
      </c>
      <c r="E105" s="3">
        <v>44018.68</v>
      </c>
      <c r="F105" s="34">
        <v>20000</v>
      </c>
      <c r="G105" s="27">
        <f t="shared" si="3"/>
        <v>94.42218837812909</v>
      </c>
      <c r="H105" s="30">
        <f t="shared" si="4"/>
        <v>2600.3199999999997</v>
      </c>
    </row>
    <row r="106" spans="1:8" ht="12.75">
      <c r="A106" s="1" t="s">
        <v>36</v>
      </c>
      <c r="B106" s="1" t="s">
        <v>37</v>
      </c>
      <c r="C106" s="33">
        <f>C107+C111+C112+C118+C114+C115+C116+C117</f>
        <v>21197072.32</v>
      </c>
      <c r="D106" s="33">
        <f>D107+D111+D112+D118+D114+D115+D116+D117+D113</f>
        <v>24812318.46</v>
      </c>
      <c r="E106" s="33">
        <f>E107+E111+E112+E118+E114+E115+E116+E117+E113</f>
        <v>24632430.44</v>
      </c>
      <c r="F106" s="33">
        <f>F107+F111+F112+F118+F114+F115+F116+F117</f>
        <v>16762478.899999999</v>
      </c>
      <c r="G106" s="28">
        <f t="shared" si="3"/>
        <v>99.27500519433524</v>
      </c>
      <c r="H106" s="33">
        <f t="shared" si="4"/>
        <v>179888.01999999955</v>
      </c>
    </row>
    <row r="107" spans="1:8" ht="25.5">
      <c r="A107" s="17" t="s">
        <v>127</v>
      </c>
      <c r="B107" s="3" t="s">
        <v>128</v>
      </c>
      <c r="C107" s="34">
        <f>C108+C109+C110</f>
        <v>2807600</v>
      </c>
      <c r="D107" s="34">
        <f>D108+D109+D110</f>
        <v>2996596.72</v>
      </c>
      <c r="E107" s="34">
        <f>E108+E109+E110</f>
        <v>2984336.4400000004</v>
      </c>
      <c r="F107" s="34">
        <f>F108+F109+F110</f>
        <v>2802437.5</v>
      </c>
      <c r="G107" s="27">
        <f t="shared" si="3"/>
        <v>99.59085986051537</v>
      </c>
      <c r="H107" s="30">
        <f t="shared" si="4"/>
        <v>12260.279999999795</v>
      </c>
    </row>
    <row r="108" spans="1:8" ht="12.75">
      <c r="A108" s="3" t="s">
        <v>114</v>
      </c>
      <c r="B108" s="3" t="s">
        <v>113</v>
      </c>
      <c r="C108" s="34">
        <f aca="true" t="shared" si="6" ref="C108:E110">C121</f>
        <v>2154800</v>
      </c>
      <c r="D108" s="34">
        <f>D121+D135</f>
        <v>2304984.49</v>
      </c>
      <c r="E108" s="34">
        <f t="shared" si="6"/>
        <v>2295567.99</v>
      </c>
      <c r="F108" s="34">
        <f>F121</f>
        <v>2154572.85</v>
      </c>
      <c r="G108" s="27">
        <f t="shared" si="3"/>
        <v>99.59147230530823</v>
      </c>
      <c r="H108" s="30">
        <f t="shared" si="4"/>
        <v>9416.5</v>
      </c>
    </row>
    <row r="109" spans="1:8" ht="12.75">
      <c r="A109" s="3" t="s">
        <v>116</v>
      </c>
      <c r="B109" s="3" t="s">
        <v>115</v>
      </c>
      <c r="C109" s="34">
        <f t="shared" si="6"/>
        <v>650800</v>
      </c>
      <c r="D109" s="34">
        <f>D122+D136</f>
        <v>653342.23</v>
      </c>
      <c r="E109" s="34">
        <f t="shared" si="6"/>
        <v>650498.45</v>
      </c>
      <c r="F109" s="34">
        <f>F122</f>
        <v>647864.65</v>
      </c>
      <c r="G109" s="27">
        <f t="shared" si="3"/>
        <v>99.56473347819565</v>
      </c>
      <c r="H109" s="30">
        <f t="shared" si="4"/>
        <v>2843.780000000028</v>
      </c>
    </row>
    <row r="110" spans="1:8" ht="12.75">
      <c r="A110" s="5" t="s">
        <v>117</v>
      </c>
      <c r="B110" s="3" t="s">
        <v>118</v>
      </c>
      <c r="C110" s="34">
        <f t="shared" si="6"/>
        <v>2000</v>
      </c>
      <c r="D110" s="34">
        <f t="shared" si="6"/>
        <v>38270</v>
      </c>
      <c r="E110" s="34">
        <f t="shared" si="6"/>
        <v>38270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119</v>
      </c>
      <c r="B111" s="3" t="s">
        <v>120</v>
      </c>
      <c r="C111" s="34">
        <f>C124</f>
        <v>49900</v>
      </c>
      <c r="D111" s="34">
        <f>D124+D137</f>
        <v>199216.8</v>
      </c>
      <c r="E111" s="34">
        <f>E124+E137</f>
        <v>199216.8</v>
      </c>
      <c r="F111" s="34">
        <f>F124+F137</f>
        <v>0</v>
      </c>
      <c r="G111" s="27">
        <f t="shared" si="3"/>
        <v>100</v>
      </c>
      <c r="H111" s="30">
        <f t="shared" si="4"/>
        <v>0</v>
      </c>
    </row>
    <row r="112" spans="1:8" ht="25.5">
      <c r="A112" s="13" t="s">
        <v>121</v>
      </c>
      <c r="B112" s="3" t="s">
        <v>122</v>
      </c>
      <c r="C112" s="34">
        <f>C125+C131+C138</f>
        <v>6566272.32</v>
      </c>
      <c r="D112" s="34">
        <f>D125+D131+D138+D128</f>
        <v>2346975.86</v>
      </c>
      <c r="E112" s="34">
        <f>E125+E131+E138+E128</f>
        <v>2179397.4899999998</v>
      </c>
      <c r="F112" s="34">
        <f>F125+F131+F138</f>
        <v>1985626.26</v>
      </c>
      <c r="G112" s="27">
        <f t="shared" si="3"/>
        <v>92.85981705836548</v>
      </c>
      <c r="H112" s="30">
        <f t="shared" si="4"/>
        <v>167578.3700000001</v>
      </c>
    </row>
    <row r="113" spans="1:8" ht="38.25">
      <c r="A113" s="17" t="s">
        <v>176</v>
      </c>
      <c r="B113" s="3" t="s">
        <v>356</v>
      </c>
      <c r="C113" s="34"/>
      <c r="D113" s="34">
        <f>D139</f>
        <v>1470000</v>
      </c>
      <c r="E113" s="34">
        <f>E139</f>
        <v>1470000</v>
      </c>
      <c r="F113" s="34"/>
      <c r="G113" s="27"/>
      <c r="H113" s="30"/>
    </row>
    <row r="114" spans="1:8" ht="12.75">
      <c r="A114" s="5" t="s">
        <v>139</v>
      </c>
      <c r="B114" s="3" t="s">
        <v>140</v>
      </c>
      <c r="C114" s="3">
        <f>C140</f>
        <v>27000</v>
      </c>
      <c r="D114" s="3">
        <f>D140</f>
        <v>0</v>
      </c>
      <c r="E114" s="3">
        <f>E140</f>
        <v>0</v>
      </c>
      <c r="F114" s="3">
        <f>F140</f>
        <v>27000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151</v>
      </c>
      <c r="B115" s="3" t="s">
        <v>124</v>
      </c>
      <c r="C115" s="3">
        <f>C132+C141</f>
        <v>3845900</v>
      </c>
      <c r="D115" s="3">
        <f>D132+D141</f>
        <v>7117700</v>
      </c>
      <c r="E115" s="3">
        <f>E132+E141</f>
        <v>7117651</v>
      </c>
      <c r="F115" s="3">
        <f>F132+F141</f>
        <v>3276000</v>
      </c>
      <c r="G115" s="27">
        <f>E115/D115*100</f>
        <v>99.99931157536844</v>
      </c>
      <c r="H115" s="30">
        <f>D115-E115</f>
        <v>49</v>
      </c>
    </row>
    <row r="116" spans="1:8" ht="51">
      <c r="A116" s="17" t="s">
        <v>157</v>
      </c>
      <c r="B116" s="3" t="s">
        <v>162</v>
      </c>
      <c r="C116" s="3">
        <f aca="true" t="shared" si="7" ref="C116:E117">C142</f>
        <v>1290000</v>
      </c>
      <c r="D116" s="3">
        <f t="shared" si="7"/>
        <v>1749960.57</v>
      </c>
      <c r="E116" s="3">
        <f t="shared" si="7"/>
        <v>1749960.57</v>
      </c>
      <c r="F116" s="3">
        <f>F142</f>
        <v>1394630.94</v>
      </c>
      <c r="G116" s="27">
        <f>E116/D116*100</f>
        <v>100</v>
      </c>
      <c r="H116" s="30">
        <f>D116-E116</f>
        <v>0</v>
      </c>
    </row>
    <row r="117" spans="1:8" ht="12.75">
      <c r="A117" s="17" t="s">
        <v>159</v>
      </c>
      <c r="B117" s="3" t="s">
        <v>163</v>
      </c>
      <c r="C117" s="3">
        <f t="shared" si="7"/>
        <v>10000</v>
      </c>
      <c r="D117" s="3">
        <f t="shared" si="7"/>
        <v>71947.44</v>
      </c>
      <c r="E117" s="3">
        <f t="shared" si="7"/>
        <v>71947.44</v>
      </c>
      <c r="F117" s="3">
        <f>F143</f>
        <v>2833584.2</v>
      </c>
      <c r="G117" s="27">
        <f>E117/D117*100</f>
        <v>100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C126+C129+C144</f>
        <v>6600400</v>
      </c>
      <c r="D118" s="34">
        <f>D126+D129+D144</f>
        <v>8859921.07</v>
      </c>
      <c r="E118" s="34">
        <f>E126+E129+E144</f>
        <v>8859920.700000001</v>
      </c>
      <c r="F118" s="34">
        <f>F126+F129+F144</f>
        <v>4443200</v>
      </c>
      <c r="G118" s="27">
        <f t="shared" si="3"/>
        <v>99.99999582389057</v>
      </c>
      <c r="H118" s="30">
        <f t="shared" si="4"/>
        <v>0.36999999918043613</v>
      </c>
    </row>
    <row r="119" spans="1:8" ht="12.75">
      <c r="A119" s="23" t="s">
        <v>2</v>
      </c>
      <c r="B119" s="23" t="s">
        <v>38</v>
      </c>
      <c r="C119" s="31">
        <f>C120+C124+C125+C126</f>
        <v>9618300</v>
      </c>
      <c r="D119" s="31">
        <f>D120+D124+D125+D126</f>
        <v>11910900</v>
      </c>
      <c r="E119" s="31">
        <f>E120+E124+E125+E126</f>
        <v>11840979.32</v>
      </c>
      <c r="F119" s="31">
        <f>F120+F124+F125+F126</f>
        <v>8048100</v>
      </c>
      <c r="G119" s="28">
        <f t="shared" si="3"/>
        <v>99.4129689612036</v>
      </c>
      <c r="H119" s="33">
        <f t="shared" si="4"/>
        <v>69920.6799999997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2984336.4400000004</v>
      </c>
      <c r="E120" s="34">
        <f>E121+E122+E123</f>
        <v>2984336.4400000004</v>
      </c>
      <c r="F120" s="34">
        <f>F121+F122+F123</f>
        <v>2802437.5</v>
      </c>
      <c r="G120" s="27">
        <f t="shared" si="3"/>
        <v>100</v>
      </c>
      <c r="H120" s="30">
        <f t="shared" si="4"/>
        <v>0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2295567.99</v>
      </c>
      <c r="E121" s="34">
        <v>2295567.99</v>
      </c>
      <c r="F121" s="34">
        <v>2154572.85</v>
      </c>
      <c r="G121" s="27">
        <f t="shared" si="3"/>
        <v>100</v>
      </c>
      <c r="H121" s="30">
        <f t="shared" si="4"/>
        <v>0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650498.45</v>
      </c>
      <c r="E122" s="34">
        <v>650498.45</v>
      </c>
      <c r="F122" s="34">
        <v>647864.65</v>
      </c>
      <c r="G122" s="27">
        <f t="shared" si="3"/>
        <v>100</v>
      </c>
      <c r="H122" s="30">
        <f t="shared" si="4"/>
        <v>0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38270</v>
      </c>
      <c r="E123" s="34">
        <v>38270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119</v>
      </c>
      <c r="B124" s="3" t="s">
        <v>147</v>
      </c>
      <c r="C124" s="3">
        <v>49900</v>
      </c>
      <c r="D124" s="34">
        <v>199216.8</v>
      </c>
      <c r="E124" s="34">
        <v>199216.8</v>
      </c>
      <c r="F124" s="34"/>
      <c r="G124" s="27">
        <f t="shared" si="3"/>
        <v>100</v>
      </c>
      <c r="H124" s="30">
        <f t="shared" si="4"/>
        <v>0</v>
      </c>
    </row>
    <row r="125" spans="1:8" ht="25.5">
      <c r="A125" s="13" t="s">
        <v>121</v>
      </c>
      <c r="B125" s="3" t="s">
        <v>148</v>
      </c>
      <c r="C125" s="34">
        <v>695400</v>
      </c>
      <c r="D125" s="34">
        <v>1500046.76</v>
      </c>
      <c r="E125" s="34">
        <v>1430126.08</v>
      </c>
      <c r="F125" s="34">
        <v>929462.5</v>
      </c>
      <c r="G125" s="27">
        <f>E125/D125*100</f>
        <v>95.33876663951463</v>
      </c>
      <c r="H125" s="30">
        <f>D125-E125</f>
        <v>69920.67999999993</v>
      </c>
    </row>
    <row r="126" spans="1:8" ht="38.25">
      <c r="A126" s="13" t="s">
        <v>141</v>
      </c>
      <c r="B126" s="3" t="s">
        <v>149</v>
      </c>
      <c r="C126" s="34">
        <v>6065400</v>
      </c>
      <c r="D126" s="34">
        <v>7227300</v>
      </c>
      <c r="E126" s="34">
        <v>7227300</v>
      </c>
      <c r="F126" s="34">
        <v>4316200</v>
      </c>
      <c r="G126" s="27">
        <f>E126/D126*100</f>
        <v>100</v>
      </c>
      <c r="H126" s="30">
        <f>D126-E126</f>
        <v>0</v>
      </c>
    </row>
    <row r="127" spans="1:8" ht="12.75">
      <c r="A127" s="23" t="s">
        <v>3</v>
      </c>
      <c r="B127" s="23" t="s">
        <v>39</v>
      </c>
      <c r="C127" s="31">
        <f>C129</f>
        <v>250000</v>
      </c>
      <c r="D127" s="31">
        <f>D129+D128</f>
        <v>615037.97</v>
      </c>
      <c r="E127" s="31">
        <f>E129+E128</f>
        <v>615037.97</v>
      </c>
      <c r="F127" s="31">
        <f>F129</f>
        <v>127000</v>
      </c>
      <c r="G127" s="28">
        <f t="shared" si="3"/>
        <v>100</v>
      </c>
      <c r="H127" s="33">
        <f t="shared" si="4"/>
        <v>0</v>
      </c>
    </row>
    <row r="128" spans="1:8" ht="25.5">
      <c r="A128" s="13" t="s">
        <v>121</v>
      </c>
      <c r="B128" s="3" t="s">
        <v>367</v>
      </c>
      <c r="C128" s="31"/>
      <c r="D128" s="36">
        <v>3469.9</v>
      </c>
      <c r="E128" s="35">
        <v>3469.9</v>
      </c>
      <c r="F128" s="31"/>
      <c r="G128" s="28"/>
      <c r="H128" s="33"/>
    </row>
    <row r="129" spans="1:8" ht="38.25">
      <c r="A129" s="13" t="s">
        <v>141</v>
      </c>
      <c r="B129" s="3" t="s">
        <v>153</v>
      </c>
      <c r="C129" s="3">
        <v>250000</v>
      </c>
      <c r="D129" s="34">
        <v>611568.07</v>
      </c>
      <c r="E129" s="34">
        <v>611568.07</v>
      </c>
      <c r="F129" s="34">
        <v>127000</v>
      </c>
      <c r="G129" s="27">
        <f t="shared" si="3"/>
        <v>100</v>
      </c>
      <c r="H129" s="30">
        <f t="shared" si="4"/>
        <v>0</v>
      </c>
    </row>
    <row r="130" spans="1:8" ht="12.75">
      <c r="A130" s="23" t="s">
        <v>40</v>
      </c>
      <c r="B130" s="23" t="s">
        <v>41</v>
      </c>
      <c r="C130" s="31">
        <f>C131+C132</f>
        <v>3242172.32</v>
      </c>
      <c r="D130" s="31">
        <f>D131+D132</f>
        <v>3304118.07</v>
      </c>
      <c r="E130" s="31">
        <f>E131+E132</f>
        <v>3221900</v>
      </c>
      <c r="F130" s="31">
        <f>F131+F132</f>
        <v>3276000</v>
      </c>
      <c r="G130" s="28">
        <f t="shared" si="3"/>
        <v>97.51164854711139</v>
      </c>
      <c r="H130" s="33">
        <f t="shared" si="4"/>
        <v>82218.06999999983</v>
      </c>
    </row>
    <row r="131" spans="1:8" ht="25.5">
      <c r="A131" s="13" t="s">
        <v>121</v>
      </c>
      <c r="B131" s="3" t="s">
        <v>150</v>
      </c>
      <c r="C131" s="3">
        <v>33272.32</v>
      </c>
      <c r="D131" s="34">
        <v>82218.07</v>
      </c>
      <c r="E131" s="34">
        <v>0</v>
      </c>
      <c r="F131" s="34">
        <v>0</v>
      </c>
      <c r="G131" s="27">
        <f t="shared" si="3"/>
        <v>0</v>
      </c>
      <c r="H131" s="30">
        <f t="shared" si="4"/>
        <v>82218.07</v>
      </c>
    </row>
    <row r="132" spans="1:8" ht="12.75">
      <c r="A132" s="5" t="s">
        <v>151</v>
      </c>
      <c r="B132" s="3" t="s">
        <v>152</v>
      </c>
      <c r="C132" s="3">
        <v>3208900</v>
      </c>
      <c r="D132" s="34">
        <v>3221900</v>
      </c>
      <c r="E132" s="34">
        <v>3221900</v>
      </c>
      <c r="F132" s="34">
        <v>3276000</v>
      </c>
      <c r="G132" s="27">
        <f t="shared" si="3"/>
        <v>100</v>
      </c>
      <c r="H132" s="30">
        <f t="shared" si="4"/>
        <v>0</v>
      </c>
    </row>
    <row r="133" spans="1:8" ht="25.5">
      <c r="A133" s="24" t="s">
        <v>4</v>
      </c>
      <c r="B133" s="23" t="s">
        <v>42</v>
      </c>
      <c r="C133" s="31">
        <f>C138+C140+C141+C142+C143+C144</f>
        <v>8086600</v>
      </c>
      <c r="D133" s="31">
        <f>D138+D140+D141+D142+D143+D144+D137+D139+D134</f>
        <v>8982262.42</v>
      </c>
      <c r="E133" s="31">
        <f>E138+E140+E141+E142+E143+E144+E137+E139</f>
        <v>8954513.15</v>
      </c>
      <c r="F133" s="31">
        <f>F138+F140+F141+F142+F143+F144</f>
        <v>5311378.9</v>
      </c>
      <c r="G133" s="28">
        <f t="shared" si="3"/>
        <v>99.69106591744399</v>
      </c>
      <c r="H133" s="33">
        <f t="shared" si="4"/>
        <v>27749.269999999553</v>
      </c>
    </row>
    <row r="134" spans="1:8" ht="25.5">
      <c r="A134" s="17" t="s">
        <v>127</v>
      </c>
      <c r="B134" s="3" t="s">
        <v>400</v>
      </c>
      <c r="C134" s="31"/>
      <c r="D134" s="35">
        <f>D135+D136</f>
        <v>12260.28</v>
      </c>
      <c r="E134" s="31"/>
      <c r="F134" s="31"/>
      <c r="G134" s="28"/>
      <c r="H134" s="33"/>
    </row>
    <row r="135" spans="1:8" ht="12.75">
      <c r="A135" s="3" t="s">
        <v>114</v>
      </c>
      <c r="B135" s="3" t="s">
        <v>401</v>
      </c>
      <c r="C135" s="31"/>
      <c r="D135" s="35">
        <v>9416.5</v>
      </c>
      <c r="E135" s="31"/>
      <c r="F135" s="31"/>
      <c r="G135" s="28"/>
      <c r="H135" s="33"/>
    </row>
    <row r="136" spans="1:8" ht="12.75">
      <c r="A136" s="3" t="s">
        <v>116</v>
      </c>
      <c r="B136" s="3" t="s">
        <v>402</v>
      </c>
      <c r="C136" s="31"/>
      <c r="D136" s="35">
        <v>2843.78</v>
      </c>
      <c r="E136" s="31"/>
      <c r="F136" s="31"/>
      <c r="G136" s="28"/>
      <c r="H136" s="33"/>
    </row>
    <row r="137" spans="1:8" ht="25.5">
      <c r="A137" s="13" t="s">
        <v>119</v>
      </c>
      <c r="B137" s="3" t="s">
        <v>342</v>
      </c>
      <c r="C137" s="31"/>
      <c r="D137" s="35"/>
      <c r="E137" s="31"/>
      <c r="F137" s="31"/>
      <c r="G137" s="28"/>
      <c r="H137" s="33"/>
    </row>
    <row r="138" spans="1:8" ht="25.5">
      <c r="A138" s="13" t="s">
        <v>121</v>
      </c>
      <c r="B138" s="3" t="s">
        <v>154</v>
      </c>
      <c r="C138" s="3">
        <v>5837600</v>
      </c>
      <c r="D138" s="3">
        <v>761241.13</v>
      </c>
      <c r="E138" s="34">
        <v>745801.51</v>
      </c>
      <c r="F138" s="3">
        <v>1056163.76</v>
      </c>
      <c r="G138" s="27">
        <f t="shared" si="3"/>
        <v>97.97178326399678</v>
      </c>
      <c r="H138" s="30">
        <f t="shared" si="4"/>
        <v>15439.619999999995</v>
      </c>
    </row>
    <row r="139" spans="1:8" ht="38.25">
      <c r="A139" s="17" t="s">
        <v>176</v>
      </c>
      <c r="B139" s="3" t="s">
        <v>355</v>
      </c>
      <c r="C139" s="3"/>
      <c r="D139" s="3">
        <v>1470000</v>
      </c>
      <c r="E139" s="34">
        <v>1470000</v>
      </c>
      <c r="F139" s="34"/>
      <c r="G139" s="27">
        <f t="shared" si="3"/>
        <v>100</v>
      </c>
      <c r="H139" s="30">
        <f t="shared" si="4"/>
        <v>0</v>
      </c>
    </row>
    <row r="140" spans="1:8" ht="12.75">
      <c r="A140" s="5" t="s">
        <v>139</v>
      </c>
      <c r="B140" s="3" t="s">
        <v>155</v>
      </c>
      <c r="C140" s="3">
        <v>27000</v>
      </c>
      <c r="D140" s="34"/>
      <c r="E140" s="34">
        <v>0</v>
      </c>
      <c r="F140" s="34">
        <v>27000</v>
      </c>
      <c r="G140" s="27" t="e">
        <f t="shared" si="3"/>
        <v>#DIV/0!</v>
      </c>
      <c r="H140" s="30">
        <f t="shared" si="4"/>
        <v>0</v>
      </c>
    </row>
    <row r="141" spans="1:8" ht="12.75">
      <c r="A141" s="5" t="s">
        <v>151</v>
      </c>
      <c r="B141" s="3" t="s">
        <v>156</v>
      </c>
      <c r="C141" s="3">
        <v>637000</v>
      </c>
      <c r="D141" s="34">
        <v>3895800</v>
      </c>
      <c r="E141" s="34">
        <v>3895751</v>
      </c>
      <c r="F141" s="34">
        <v>0</v>
      </c>
      <c r="G141" s="27">
        <f t="shared" si="3"/>
        <v>99.99874223522768</v>
      </c>
      <c r="H141" s="30">
        <f t="shared" si="4"/>
        <v>49</v>
      </c>
    </row>
    <row r="142" spans="1:8" ht="51">
      <c r="A142" s="17" t="s">
        <v>157</v>
      </c>
      <c r="B142" s="3" t="s">
        <v>158</v>
      </c>
      <c r="C142" s="3">
        <v>1290000</v>
      </c>
      <c r="D142" s="34">
        <v>1749960.57</v>
      </c>
      <c r="E142" s="34">
        <v>1749960.57</v>
      </c>
      <c r="F142" s="11">
        <v>1394630.94</v>
      </c>
      <c r="G142" s="27">
        <f t="shared" si="3"/>
        <v>100</v>
      </c>
      <c r="H142" s="30">
        <f t="shared" si="4"/>
        <v>0</v>
      </c>
    </row>
    <row r="143" spans="1:8" ht="12.75">
      <c r="A143" s="17" t="s">
        <v>159</v>
      </c>
      <c r="B143" s="3" t="s">
        <v>160</v>
      </c>
      <c r="C143" s="3">
        <v>10000</v>
      </c>
      <c r="D143" s="34">
        <v>71947.44</v>
      </c>
      <c r="E143" s="34">
        <v>71947.44</v>
      </c>
      <c r="F143" s="3">
        <v>2833584.2</v>
      </c>
      <c r="G143" s="27">
        <f t="shared" si="3"/>
        <v>100</v>
      </c>
      <c r="H143" s="30">
        <f t="shared" si="4"/>
        <v>0</v>
      </c>
    </row>
    <row r="144" spans="1:8" ht="38.25">
      <c r="A144" s="13" t="s">
        <v>141</v>
      </c>
      <c r="B144" s="3" t="s">
        <v>161</v>
      </c>
      <c r="C144" s="3">
        <v>285000</v>
      </c>
      <c r="D144" s="34">
        <v>1021053</v>
      </c>
      <c r="E144" s="34">
        <v>1021052.63</v>
      </c>
      <c r="F144" s="34">
        <v>0</v>
      </c>
      <c r="G144" s="27">
        <f t="shared" si="3"/>
        <v>99.99996376289967</v>
      </c>
      <c r="H144" s="30">
        <f t="shared" si="4"/>
        <v>0.3699999999953434</v>
      </c>
    </row>
    <row r="145" spans="1:8" ht="12.75">
      <c r="A145" s="1" t="s">
        <v>43</v>
      </c>
      <c r="B145" s="1" t="s">
        <v>44</v>
      </c>
      <c r="C145" s="33">
        <f>C147+C148</f>
        <v>17057700</v>
      </c>
      <c r="D145" s="33">
        <f>D147+D148+D146</f>
        <v>19134300</v>
      </c>
      <c r="E145" s="33">
        <f>E147+E148+E146</f>
        <v>14396829.7</v>
      </c>
      <c r="F145" s="33">
        <f>F147+F148</f>
        <v>16756900</v>
      </c>
      <c r="G145" s="28">
        <f t="shared" si="3"/>
        <v>75.24095315741887</v>
      </c>
      <c r="H145" s="33">
        <f t="shared" si="4"/>
        <v>4737470.300000001</v>
      </c>
    </row>
    <row r="146" spans="1:8" ht="25.5">
      <c r="A146" s="13" t="s">
        <v>121</v>
      </c>
      <c r="B146" s="3" t="s">
        <v>387</v>
      </c>
      <c r="C146" s="33"/>
      <c r="D146" s="35">
        <f>D150</f>
        <v>5000</v>
      </c>
      <c r="E146" s="35">
        <f>E150</f>
        <v>1105.1</v>
      </c>
      <c r="F146" s="33"/>
      <c r="G146" s="28"/>
      <c r="H146" s="33"/>
    </row>
    <row r="147" spans="1:8" ht="38.25">
      <c r="A147" s="17" t="s">
        <v>164</v>
      </c>
      <c r="B147" s="3" t="s">
        <v>168</v>
      </c>
      <c r="C147" s="35">
        <f>C151</f>
        <v>6178500</v>
      </c>
      <c r="D147" s="35">
        <f>D151</f>
        <v>8141600</v>
      </c>
      <c r="E147" s="35">
        <f>E151</f>
        <v>7908024.6</v>
      </c>
      <c r="F147" s="35">
        <f>F151</f>
        <v>12011400</v>
      </c>
      <c r="G147" s="27">
        <f t="shared" si="3"/>
        <v>97.1310872555763</v>
      </c>
      <c r="H147" s="30">
        <f t="shared" si="4"/>
        <v>233575.40000000037</v>
      </c>
    </row>
    <row r="148" spans="1:8" ht="12.75">
      <c r="A148" s="5" t="s">
        <v>151</v>
      </c>
      <c r="B148" s="3" t="s">
        <v>124</v>
      </c>
      <c r="C148" s="35">
        <f>C153+C155</f>
        <v>10879200</v>
      </c>
      <c r="D148" s="35">
        <f>D153+D155</f>
        <v>10987700</v>
      </c>
      <c r="E148" s="35">
        <f>E153+E155</f>
        <v>6487700</v>
      </c>
      <c r="F148" s="35">
        <f>F153+F155</f>
        <v>4745500</v>
      </c>
      <c r="G148" s="27">
        <f t="shared" si="3"/>
        <v>59.04511408211</v>
      </c>
      <c r="H148" s="30">
        <f t="shared" si="4"/>
        <v>4500000</v>
      </c>
    </row>
    <row r="149" spans="1:8" ht="12.75">
      <c r="A149" s="23" t="s">
        <v>45</v>
      </c>
      <c r="B149" s="23" t="s">
        <v>46</v>
      </c>
      <c r="C149" s="31">
        <f>C151</f>
        <v>6178500</v>
      </c>
      <c r="D149" s="31">
        <f>D151+D150</f>
        <v>8146600</v>
      </c>
      <c r="E149" s="31">
        <f>E151+E150</f>
        <v>7909129.699999999</v>
      </c>
      <c r="F149" s="31">
        <f>F151</f>
        <v>12011400</v>
      </c>
      <c r="G149" s="28">
        <f t="shared" si="3"/>
        <v>97.08503792993395</v>
      </c>
      <c r="H149" s="33">
        <f t="shared" si="4"/>
        <v>237470.30000000075</v>
      </c>
    </row>
    <row r="150" spans="1:8" ht="25.5">
      <c r="A150" s="13" t="s">
        <v>121</v>
      </c>
      <c r="B150" s="3" t="s">
        <v>386</v>
      </c>
      <c r="C150" s="31"/>
      <c r="D150" s="35">
        <v>5000</v>
      </c>
      <c r="E150" s="35">
        <v>1105.1</v>
      </c>
      <c r="F150" s="31"/>
      <c r="G150" s="28"/>
      <c r="H150" s="33"/>
    </row>
    <row r="151" spans="1:8" ht="38.25">
      <c r="A151" s="17" t="s">
        <v>164</v>
      </c>
      <c r="B151" s="3" t="s">
        <v>165</v>
      </c>
      <c r="C151" s="35">
        <v>6178500</v>
      </c>
      <c r="D151" s="35">
        <v>8141600</v>
      </c>
      <c r="E151" s="35">
        <v>7908024.6</v>
      </c>
      <c r="F151" s="34">
        <v>12011400</v>
      </c>
      <c r="G151" s="27">
        <f>E151/D151*100</f>
        <v>97.1310872555763</v>
      </c>
      <c r="H151" s="30">
        <f>D151-E151</f>
        <v>233575.40000000037</v>
      </c>
    </row>
    <row r="152" spans="1:8" ht="12.75">
      <c r="A152" s="23" t="s">
        <v>47</v>
      </c>
      <c r="B152" s="1" t="s">
        <v>48</v>
      </c>
      <c r="C152" s="1">
        <f>C153</f>
        <v>8500000</v>
      </c>
      <c r="D152" s="33">
        <f>D153</f>
        <v>8500000</v>
      </c>
      <c r="E152" s="33">
        <f>E153</f>
        <v>4000000</v>
      </c>
      <c r="F152" s="33">
        <f>F153</f>
        <v>2097000</v>
      </c>
      <c r="G152" s="27">
        <f>E152/D152*100</f>
        <v>47.05882352941176</v>
      </c>
      <c r="H152" s="30">
        <f>D152-E152</f>
        <v>4500000</v>
      </c>
    </row>
    <row r="153" spans="1:8" ht="12.75">
      <c r="A153" s="5" t="s">
        <v>151</v>
      </c>
      <c r="B153" s="3" t="s">
        <v>166</v>
      </c>
      <c r="C153" s="3">
        <v>8500000</v>
      </c>
      <c r="D153" s="34">
        <v>8500000</v>
      </c>
      <c r="E153" s="34">
        <v>4000000</v>
      </c>
      <c r="F153" s="34">
        <v>2097000</v>
      </c>
      <c r="G153" s="27">
        <f>E153/D153*100</f>
        <v>47.05882352941176</v>
      </c>
      <c r="H153" s="30">
        <f>D153-E153</f>
        <v>4500000</v>
      </c>
    </row>
    <row r="154" spans="1:8" ht="12.75">
      <c r="A154" s="23" t="s">
        <v>49</v>
      </c>
      <c r="B154" s="23" t="s">
        <v>50</v>
      </c>
      <c r="C154" s="31">
        <f>C155</f>
        <v>2379200</v>
      </c>
      <c r="D154" s="31">
        <f>D155</f>
        <v>2487700</v>
      </c>
      <c r="E154" s="31">
        <f>E155</f>
        <v>2487700</v>
      </c>
      <c r="F154" s="31">
        <f>F155</f>
        <v>2648500</v>
      </c>
      <c r="G154" s="28">
        <f t="shared" si="3"/>
        <v>100</v>
      </c>
      <c r="H154" s="33">
        <f t="shared" si="4"/>
        <v>0</v>
      </c>
    </row>
    <row r="155" spans="1:8" ht="12.75">
      <c r="A155" s="5" t="s">
        <v>151</v>
      </c>
      <c r="B155" s="3" t="s">
        <v>167</v>
      </c>
      <c r="C155" s="3">
        <v>2379200</v>
      </c>
      <c r="D155" s="34">
        <v>2487700</v>
      </c>
      <c r="E155" s="34">
        <v>2487700</v>
      </c>
      <c r="F155" s="34">
        <v>2648500</v>
      </c>
      <c r="G155" s="27">
        <f t="shared" si="3"/>
        <v>100</v>
      </c>
      <c r="H155" s="30">
        <f t="shared" si="4"/>
        <v>0</v>
      </c>
    </row>
    <row r="156" spans="1:8" ht="12.75">
      <c r="A156" s="1" t="s">
        <v>51</v>
      </c>
      <c r="B156" s="1" t="s">
        <v>52</v>
      </c>
      <c r="C156" s="33">
        <f aca="true" t="shared" si="8" ref="C156:E157">C157</f>
        <v>60000</v>
      </c>
      <c r="D156" s="33">
        <f t="shared" si="8"/>
        <v>0</v>
      </c>
      <c r="E156" s="33">
        <f t="shared" si="8"/>
        <v>0</v>
      </c>
      <c r="F156" s="33"/>
      <c r="G156" s="28" t="e">
        <f aca="true" t="shared" si="9" ref="G156:G229">E156/D156*100</f>
        <v>#DIV/0!</v>
      </c>
      <c r="H156" s="33">
        <f aca="true" t="shared" si="10" ref="H156:H229">D156-E156</f>
        <v>0</v>
      </c>
    </row>
    <row r="157" spans="1:8" ht="25.5">
      <c r="A157" s="24" t="s">
        <v>53</v>
      </c>
      <c r="B157" s="23" t="s">
        <v>54</v>
      </c>
      <c r="C157" s="31">
        <f t="shared" si="8"/>
        <v>60000</v>
      </c>
      <c r="D157" s="31">
        <f t="shared" si="8"/>
        <v>0</v>
      </c>
      <c r="E157" s="31">
        <f t="shared" si="8"/>
        <v>0</v>
      </c>
      <c r="F157" s="31"/>
      <c r="G157" s="28" t="e">
        <f>E157/D157*100</f>
        <v>#DIV/0!</v>
      </c>
      <c r="H157" s="30">
        <f t="shared" si="10"/>
        <v>0</v>
      </c>
    </row>
    <row r="158" spans="1:8" ht="25.5">
      <c r="A158" s="13" t="s">
        <v>121</v>
      </c>
      <c r="B158" s="3" t="s">
        <v>169</v>
      </c>
      <c r="C158" s="3">
        <v>60000</v>
      </c>
      <c r="D158" s="34">
        <v>0</v>
      </c>
      <c r="E158" s="34">
        <v>0</v>
      </c>
      <c r="F158" s="34"/>
      <c r="G158" s="27" t="e">
        <f t="shared" si="9"/>
        <v>#DIV/0!</v>
      </c>
      <c r="H158" s="30">
        <f t="shared" si="10"/>
        <v>0</v>
      </c>
    </row>
    <row r="159" spans="1:8" ht="12.75">
      <c r="A159" s="1" t="s">
        <v>55</v>
      </c>
      <c r="B159" s="1" t="s">
        <v>56</v>
      </c>
      <c r="C159" s="33">
        <f>C160+C165+C166+C167+C171+C161+C162+C163+C169+C170+C172+C173+C174</f>
        <v>226431950.91</v>
      </c>
      <c r="D159" s="33">
        <f>D160+D165+D166+D167+D171+D161+D162+D163+D169+D170+D172+D173+D174+D164+D168+D175</f>
        <v>223841298.49</v>
      </c>
      <c r="E159" s="33">
        <f>E160+E165+E166+E167+E171+E161+E162+E163+E169+E170+E172+E173+E174+E164+E168+E175</f>
        <v>221496421.89999998</v>
      </c>
      <c r="F159" s="33">
        <f>F160+F165+F166+F167+F171+F161+F162+F163+F169+F170+F172+F173+F174+F164</f>
        <v>305398378.23</v>
      </c>
      <c r="G159" s="28">
        <f t="shared" si="9"/>
        <v>98.95243790765234</v>
      </c>
      <c r="H159" s="33">
        <f t="shared" si="10"/>
        <v>2344876.5900000334</v>
      </c>
    </row>
    <row r="160" spans="1:8" ht="12.75">
      <c r="A160" s="17" t="s">
        <v>132</v>
      </c>
      <c r="B160" s="3" t="s">
        <v>195</v>
      </c>
      <c r="C160" s="35">
        <f aca="true" t="shared" si="11" ref="C160:E163">C194</f>
        <v>6975000</v>
      </c>
      <c r="D160" s="35">
        <f t="shared" si="11"/>
        <v>7334000</v>
      </c>
      <c r="E160" s="35">
        <f t="shared" si="11"/>
        <v>7294096.61</v>
      </c>
      <c r="F160" s="35">
        <f aca="true" t="shared" si="12" ref="F160:F166">F194</f>
        <v>7476277.66</v>
      </c>
      <c r="G160" s="27">
        <f t="shared" si="9"/>
        <v>99.45591232615217</v>
      </c>
      <c r="H160" s="33">
        <f t="shared" si="10"/>
        <v>39903.389999999665</v>
      </c>
    </row>
    <row r="161" spans="1:8" ht="25.5">
      <c r="A161" s="17" t="s">
        <v>186</v>
      </c>
      <c r="B161" s="3" t="s">
        <v>196</v>
      </c>
      <c r="C161" s="35">
        <f t="shared" si="11"/>
        <v>10000</v>
      </c>
      <c r="D161" s="35">
        <f t="shared" si="11"/>
        <v>2731.84</v>
      </c>
      <c r="E161" s="35">
        <f t="shared" si="11"/>
        <v>2731.84</v>
      </c>
      <c r="F161" s="35">
        <f t="shared" si="12"/>
        <v>4600</v>
      </c>
      <c r="G161" s="27">
        <f t="shared" si="9"/>
        <v>100</v>
      </c>
      <c r="H161" s="30">
        <f t="shared" si="10"/>
        <v>0</v>
      </c>
    </row>
    <row r="162" spans="1:8" ht="38.25">
      <c r="A162" s="17" t="s">
        <v>188</v>
      </c>
      <c r="B162" s="3" t="s">
        <v>197</v>
      </c>
      <c r="C162" s="35">
        <f t="shared" si="11"/>
        <v>2106000</v>
      </c>
      <c r="D162" s="35">
        <f t="shared" si="11"/>
        <v>2042000</v>
      </c>
      <c r="E162" s="35">
        <f t="shared" si="11"/>
        <v>1772487.66</v>
      </c>
      <c r="F162" s="35">
        <f t="shared" si="12"/>
        <v>2056092.2</v>
      </c>
      <c r="G162" s="27">
        <f t="shared" si="9"/>
        <v>86.80155044074436</v>
      </c>
      <c r="H162" s="30">
        <f t="shared" si="10"/>
        <v>269512.3400000001</v>
      </c>
    </row>
    <row r="163" spans="1:8" ht="12.75">
      <c r="A163" s="3" t="s">
        <v>114</v>
      </c>
      <c r="B163" s="3" t="s">
        <v>198</v>
      </c>
      <c r="C163" s="35">
        <f t="shared" si="11"/>
        <v>1573100</v>
      </c>
      <c r="D163" s="35">
        <f t="shared" si="11"/>
        <v>1582933.51</v>
      </c>
      <c r="E163" s="35">
        <f t="shared" si="11"/>
        <v>1568031.32</v>
      </c>
      <c r="F163" s="35">
        <f t="shared" si="12"/>
        <v>1608333.18</v>
      </c>
      <c r="G163" s="27">
        <f t="shared" si="9"/>
        <v>99.05857132306208</v>
      </c>
      <c r="H163" s="30">
        <f t="shared" si="10"/>
        <v>14902.189999999944</v>
      </c>
    </row>
    <row r="164" spans="1:8" ht="12.75">
      <c r="A164" s="5" t="s">
        <v>117</v>
      </c>
      <c r="B164" s="3" t="s">
        <v>369</v>
      </c>
      <c r="C164" s="35"/>
      <c r="D164" s="35">
        <f aca="true" t="shared" si="13" ref="D164:E166">D198</f>
        <v>45390</v>
      </c>
      <c r="E164" s="35">
        <f t="shared" si="13"/>
        <v>45390</v>
      </c>
      <c r="F164" s="35">
        <f t="shared" si="12"/>
        <v>300</v>
      </c>
      <c r="G164" s="27"/>
      <c r="H164" s="30"/>
    </row>
    <row r="165" spans="1:8" ht="12.75">
      <c r="A165" s="3" t="s">
        <v>116</v>
      </c>
      <c r="B165" s="3" t="s">
        <v>199</v>
      </c>
      <c r="C165" s="35">
        <f>C199</f>
        <v>465000</v>
      </c>
      <c r="D165" s="35">
        <f t="shared" si="13"/>
        <v>476935.69</v>
      </c>
      <c r="E165" s="35">
        <f t="shared" si="13"/>
        <v>366611.17</v>
      </c>
      <c r="F165" s="35">
        <f t="shared" si="12"/>
        <v>366825.41</v>
      </c>
      <c r="G165" s="27">
        <f t="shared" si="9"/>
        <v>76.8680511202674</v>
      </c>
      <c r="H165" s="30">
        <f t="shared" si="10"/>
        <v>110324.52000000002</v>
      </c>
    </row>
    <row r="166" spans="1:8" ht="25.5">
      <c r="A166" s="13" t="s">
        <v>119</v>
      </c>
      <c r="B166" s="3" t="s">
        <v>200</v>
      </c>
      <c r="C166" s="35">
        <f>C200</f>
        <v>968200</v>
      </c>
      <c r="D166" s="35">
        <f t="shared" si="13"/>
        <v>838567.15</v>
      </c>
      <c r="E166" s="35">
        <f t="shared" si="13"/>
        <v>825163.47</v>
      </c>
      <c r="F166" s="35">
        <f t="shared" si="12"/>
        <v>0</v>
      </c>
      <c r="G166" s="27">
        <f t="shared" si="9"/>
        <v>98.40159729605435</v>
      </c>
      <c r="H166" s="30">
        <f t="shared" si="10"/>
        <v>13403.680000000051</v>
      </c>
    </row>
    <row r="167" spans="1:8" ht="25.5">
      <c r="A167" s="13" t="s">
        <v>121</v>
      </c>
      <c r="B167" s="3" t="s">
        <v>201</v>
      </c>
      <c r="C167" s="35">
        <f>C189+C201</f>
        <v>2509590</v>
      </c>
      <c r="D167" s="35">
        <f>D189+D201</f>
        <v>2165121.51</v>
      </c>
      <c r="E167" s="35">
        <f>E189+E201</f>
        <v>1991188.58</v>
      </c>
      <c r="F167" s="35">
        <f>F189+F201</f>
        <v>3058772.63</v>
      </c>
      <c r="G167" s="27">
        <f t="shared" si="9"/>
        <v>91.96659729273117</v>
      </c>
      <c r="H167" s="30">
        <f t="shared" si="10"/>
        <v>173932.9299999997</v>
      </c>
    </row>
    <row r="168" spans="1:8" ht="12.75">
      <c r="A168" s="13" t="s">
        <v>370</v>
      </c>
      <c r="B168" s="3" t="s">
        <v>383</v>
      </c>
      <c r="C168" s="35"/>
      <c r="D168" s="35">
        <f>D202</f>
        <v>350000</v>
      </c>
      <c r="E168" s="35">
        <f>E202</f>
        <v>350000</v>
      </c>
      <c r="F168" s="35"/>
      <c r="G168" s="27">
        <f t="shared" si="9"/>
        <v>100</v>
      </c>
      <c r="H168" s="30">
        <f t="shared" si="10"/>
        <v>0</v>
      </c>
    </row>
    <row r="169" spans="1:8" ht="38.25">
      <c r="A169" s="17" t="s">
        <v>176</v>
      </c>
      <c r="B169" s="3" t="s">
        <v>202</v>
      </c>
      <c r="C169" s="35">
        <f>C183</f>
        <v>3000000</v>
      </c>
      <c r="D169" s="35">
        <f>D183</f>
        <v>1464143.13</v>
      </c>
      <c r="E169" s="35">
        <f>E183+E177</f>
        <v>149143.13</v>
      </c>
      <c r="F169" s="35">
        <f>F183+F177</f>
        <v>86229227</v>
      </c>
      <c r="G169" s="27">
        <f t="shared" si="9"/>
        <v>10.1863763824784</v>
      </c>
      <c r="H169" s="30">
        <f t="shared" si="10"/>
        <v>1315000</v>
      </c>
    </row>
    <row r="170" spans="1:8" ht="51">
      <c r="A170" s="17" t="s">
        <v>170</v>
      </c>
      <c r="B170" s="3" t="s">
        <v>203</v>
      </c>
      <c r="C170" s="35">
        <f>C178+C190+C184</f>
        <v>100575848</v>
      </c>
      <c r="D170" s="35">
        <f>D178+D190+D184</f>
        <v>112706507.93</v>
      </c>
      <c r="E170" s="35">
        <f>E178+E190+E184</f>
        <v>112515327.24000001</v>
      </c>
      <c r="F170" s="35">
        <f>F178+F190+F184</f>
        <v>113683688.69</v>
      </c>
      <c r="G170" s="27">
        <f t="shared" si="9"/>
        <v>99.83037298066343</v>
      </c>
      <c r="H170" s="30">
        <f t="shared" si="10"/>
        <v>191180.68999999762</v>
      </c>
    </row>
    <row r="171" spans="1:8" ht="12.75">
      <c r="A171" s="17" t="s">
        <v>172</v>
      </c>
      <c r="B171" s="3" t="s">
        <v>204</v>
      </c>
      <c r="C171" s="35">
        <f>C179+C185+C191</f>
        <v>22201555.91</v>
      </c>
      <c r="D171" s="35">
        <f>D179+D185+D191</f>
        <v>7993465.91</v>
      </c>
      <c r="E171" s="35">
        <f>E179+E185+E191</f>
        <v>7850374.43</v>
      </c>
      <c r="F171" s="35">
        <f>F179+F185+F191</f>
        <v>8115043.95</v>
      </c>
      <c r="G171" s="27">
        <f t="shared" si="9"/>
        <v>98.2098944111216</v>
      </c>
      <c r="H171" s="30">
        <f t="shared" si="10"/>
        <v>143091.48000000045</v>
      </c>
    </row>
    <row r="172" spans="1:8" ht="51">
      <c r="A172" s="17" t="s">
        <v>157</v>
      </c>
      <c r="B172" s="3" t="s">
        <v>205</v>
      </c>
      <c r="C172" s="35">
        <f aca="true" t="shared" si="14" ref="C172:E173">C180+C186</f>
        <v>58796652</v>
      </c>
      <c r="D172" s="35">
        <f t="shared" si="14"/>
        <v>81793025.03</v>
      </c>
      <c r="E172" s="35">
        <f t="shared" si="14"/>
        <v>81775273.11</v>
      </c>
      <c r="F172" s="35">
        <f>F180+F186</f>
        <v>76433812.21</v>
      </c>
      <c r="G172" s="27">
        <f t="shared" si="9"/>
        <v>99.97829653568444</v>
      </c>
      <c r="H172" s="30">
        <f t="shared" si="10"/>
        <v>17751.920000001788</v>
      </c>
    </row>
    <row r="173" spans="1:8" ht="12.75">
      <c r="A173" s="17" t="s">
        <v>159</v>
      </c>
      <c r="B173" s="3" t="s">
        <v>206</v>
      </c>
      <c r="C173" s="35">
        <f t="shared" si="14"/>
        <v>27131005</v>
      </c>
      <c r="D173" s="35">
        <f>D181+D187+D192</f>
        <v>4926649.07</v>
      </c>
      <c r="E173" s="35">
        <f>E181+E187+E192</f>
        <v>4889328.47</v>
      </c>
      <c r="F173" s="35">
        <f>F181+F187+F192</f>
        <v>6323285.12</v>
      </c>
      <c r="G173" s="27">
        <f t="shared" si="9"/>
        <v>99.24247496686424</v>
      </c>
      <c r="H173" s="30">
        <f t="shared" si="10"/>
        <v>37320.60000000056</v>
      </c>
    </row>
    <row r="174" spans="1:8" ht="12.75">
      <c r="A174" s="3" t="s">
        <v>125</v>
      </c>
      <c r="B174" s="3" t="s">
        <v>207</v>
      </c>
      <c r="C174" s="35">
        <f>C203</f>
        <v>120000</v>
      </c>
      <c r="D174" s="35">
        <f>D203</f>
        <v>102302.79</v>
      </c>
      <c r="E174" s="35">
        <f>E203</f>
        <v>98052.42</v>
      </c>
      <c r="F174" s="35">
        <f>F203</f>
        <v>42120.18</v>
      </c>
      <c r="G174" s="27">
        <f t="shared" si="9"/>
        <v>95.84530392572871</v>
      </c>
      <c r="H174" s="30">
        <f t="shared" si="10"/>
        <v>4250.369999999995</v>
      </c>
    </row>
    <row r="175" spans="1:8" ht="12.75">
      <c r="A175" s="3" t="s">
        <v>344</v>
      </c>
      <c r="B175" s="3" t="s">
        <v>382</v>
      </c>
      <c r="C175" s="35"/>
      <c r="D175" s="35">
        <f>D204</f>
        <v>17524.93</v>
      </c>
      <c r="E175" s="35">
        <f>E204</f>
        <v>3222.45</v>
      </c>
      <c r="F175" s="35"/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31753600</v>
      </c>
      <c r="D176" s="31">
        <f>D179+D180+D178+D181</f>
        <v>34178604.96</v>
      </c>
      <c r="E176" s="31">
        <f>E179+E180+E178+E181</f>
        <v>34162118.62</v>
      </c>
      <c r="F176" s="31">
        <f>F179+F180+F178+F181+F177</f>
        <v>114117286.32</v>
      </c>
      <c r="G176" s="28">
        <f t="shared" si="9"/>
        <v>99.95176415181574</v>
      </c>
      <c r="H176" s="33">
        <f t="shared" si="10"/>
        <v>16486.340000003576</v>
      </c>
    </row>
    <row r="177" spans="1:8" ht="38.25">
      <c r="A177" s="17" t="s">
        <v>176</v>
      </c>
      <c r="B177" s="3" t="s">
        <v>363</v>
      </c>
      <c r="C177" s="31"/>
      <c r="D177" s="31"/>
      <c r="E177" s="31"/>
      <c r="F177" s="34">
        <v>86229227</v>
      </c>
      <c r="G177" s="28"/>
      <c r="H177" s="33"/>
    </row>
    <row r="178" spans="1:8" ht="51">
      <c r="A178" s="17" t="s">
        <v>170</v>
      </c>
      <c r="B178" s="3" t="s">
        <v>171</v>
      </c>
      <c r="C178" s="35">
        <v>16110448</v>
      </c>
      <c r="D178" s="35">
        <v>19660249.02</v>
      </c>
      <c r="E178" s="35">
        <v>19648287.79</v>
      </c>
      <c r="F178" s="34">
        <v>18597696.62</v>
      </c>
      <c r="G178" s="27">
        <f>E178/D178*100</f>
        <v>99.93916033317872</v>
      </c>
      <c r="H178" s="30">
        <f>D178-E178</f>
        <v>11961.230000000447</v>
      </c>
    </row>
    <row r="179" spans="1:8" ht="12.75">
      <c r="A179" s="17" t="s">
        <v>172</v>
      </c>
      <c r="B179" s="3" t="s">
        <v>173</v>
      </c>
      <c r="C179" s="3">
        <v>4233525</v>
      </c>
      <c r="D179" s="34">
        <v>176845.17</v>
      </c>
      <c r="E179" s="34">
        <v>176845.17</v>
      </c>
      <c r="F179" s="34">
        <v>83948.9</v>
      </c>
      <c r="G179" s="27">
        <f t="shared" si="9"/>
        <v>100</v>
      </c>
      <c r="H179" s="30">
        <f t="shared" si="10"/>
        <v>0</v>
      </c>
    </row>
    <row r="180" spans="1:8" ht="51">
      <c r="A180" s="17" t="s">
        <v>157</v>
      </c>
      <c r="B180" s="3" t="s">
        <v>174</v>
      </c>
      <c r="C180" s="34">
        <v>9763152</v>
      </c>
      <c r="D180" s="34">
        <v>13991710.77</v>
      </c>
      <c r="E180" s="34">
        <v>13987185.66</v>
      </c>
      <c r="F180" s="34">
        <v>9206413.8</v>
      </c>
      <c r="G180" s="27">
        <f t="shared" si="9"/>
        <v>99.96765863678586</v>
      </c>
      <c r="H180" s="30">
        <f t="shared" si="10"/>
        <v>4525.109999999404</v>
      </c>
    </row>
    <row r="181" spans="1:8" ht="12.75">
      <c r="A181" s="17" t="s">
        <v>159</v>
      </c>
      <c r="B181" s="3" t="s">
        <v>175</v>
      </c>
      <c r="C181" s="34">
        <v>1646475</v>
      </c>
      <c r="D181" s="34">
        <v>349800</v>
      </c>
      <c r="E181" s="34">
        <v>349800</v>
      </c>
      <c r="F181" s="34">
        <v>0</v>
      </c>
      <c r="G181" s="27">
        <f>E181/D181*100</f>
        <v>100</v>
      </c>
      <c r="H181" s="30">
        <f>D181-E181</f>
        <v>0</v>
      </c>
    </row>
    <row r="182" spans="1:8" ht="12.75">
      <c r="A182" s="23" t="s">
        <v>59</v>
      </c>
      <c r="B182" s="23" t="s">
        <v>60</v>
      </c>
      <c r="C182" s="31">
        <f>C184+C185+C186+C187+C183</f>
        <v>177958160.91</v>
      </c>
      <c r="D182" s="31">
        <f>D184+D185+D186+D187+D183</f>
        <v>173417596.56</v>
      </c>
      <c r="E182" s="31">
        <f>E184+E185+E186+E187+E183</f>
        <v>171776360.31</v>
      </c>
      <c r="F182" s="31">
        <f>F184+F185+F186+F187+F183</f>
        <v>174806696.99999997</v>
      </c>
      <c r="G182" s="28">
        <f t="shared" si="9"/>
        <v>99.05359301330637</v>
      </c>
      <c r="H182" s="33">
        <f t="shared" si="10"/>
        <v>1641236.25</v>
      </c>
    </row>
    <row r="183" spans="1:8" ht="38.25">
      <c r="A183" s="17" t="s">
        <v>176</v>
      </c>
      <c r="B183" s="3" t="s">
        <v>177</v>
      </c>
      <c r="C183" s="3">
        <v>3000000</v>
      </c>
      <c r="D183" s="35">
        <v>1464143.13</v>
      </c>
      <c r="E183" s="35">
        <v>149143.13</v>
      </c>
      <c r="F183" s="35">
        <v>0</v>
      </c>
      <c r="G183" s="27">
        <f>E183/D183*100</f>
        <v>10.1863763824784</v>
      </c>
      <c r="H183" s="30">
        <f>D183-E183</f>
        <v>1315000</v>
      </c>
    </row>
    <row r="184" spans="1:8" ht="51">
      <c r="A184" s="17" t="s">
        <v>170</v>
      </c>
      <c r="B184" s="3" t="s">
        <v>178</v>
      </c>
      <c r="C184" s="3">
        <v>83092900</v>
      </c>
      <c r="D184" s="34">
        <v>92277101.36</v>
      </c>
      <c r="E184" s="34">
        <v>92117804.95</v>
      </c>
      <c r="F184" s="34">
        <v>93977492.07</v>
      </c>
      <c r="G184" s="27">
        <f t="shared" si="9"/>
        <v>99.82737167980761</v>
      </c>
      <c r="H184" s="30">
        <f t="shared" si="10"/>
        <v>159296.40999999642</v>
      </c>
    </row>
    <row r="185" spans="1:8" ht="12.75">
      <c r="A185" s="17" t="s">
        <v>172</v>
      </c>
      <c r="B185" s="3" t="s">
        <v>179</v>
      </c>
      <c r="C185" s="3">
        <v>17347230.91</v>
      </c>
      <c r="D185" s="34">
        <v>7319980.74</v>
      </c>
      <c r="E185" s="34">
        <v>7203588.31</v>
      </c>
      <c r="F185" s="34">
        <v>7374639.6</v>
      </c>
      <c r="G185" s="27">
        <f t="shared" si="9"/>
        <v>98.40993529717947</v>
      </c>
      <c r="H185" s="30">
        <f t="shared" si="10"/>
        <v>116392.43000000063</v>
      </c>
    </row>
    <row r="186" spans="1:8" ht="51">
      <c r="A186" s="17" t="s">
        <v>157</v>
      </c>
      <c r="B186" s="3" t="s">
        <v>180</v>
      </c>
      <c r="C186" s="3">
        <v>49033500</v>
      </c>
      <c r="D186" s="34">
        <v>67801314.26</v>
      </c>
      <c r="E186" s="34">
        <v>67788087.45</v>
      </c>
      <c r="F186" s="34">
        <v>67227398.41</v>
      </c>
      <c r="G186" s="27">
        <f t="shared" si="9"/>
        <v>99.98049180883237</v>
      </c>
      <c r="H186" s="30">
        <f t="shared" si="10"/>
        <v>13226.810000002384</v>
      </c>
    </row>
    <row r="187" spans="1:8" ht="12.75">
      <c r="A187" s="17" t="s">
        <v>159</v>
      </c>
      <c r="B187" s="3" t="s">
        <v>181</v>
      </c>
      <c r="C187" s="34">
        <v>25484530</v>
      </c>
      <c r="D187" s="34">
        <v>4555057.07</v>
      </c>
      <c r="E187" s="34">
        <v>4517736.47</v>
      </c>
      <c r="F187" s="34">
        <v>6227166.92</v>
      </c>
      <c r="G187" s="27">
        <f t="shared" si="9"/>
        <v>99.1806776638256</v>
      </c>
      <c r="H187" s="30">
        <f t="shared" si="10"/>
        <v>37320.60000000056</v>
      </c>
    </row>
    <row r="188" spans="1:8" ht="12.75">
      <c r="A188" s="23" t="s">
        <v>61</v>
      </c>
      <c r="B188" s="23" t="s">
        <v>62</v>
      </c>
      <c r="C188" s="31">
        <f>C189+C190+C191</f>
        <v>2466490</v>
      </c>
      <c r="D188" s="31">
        <f>D189+D190+D191+D192</f>
        <v>1658669.55</v>
      </c>
      <c r="E188" s="31">
        <f>E189+E190+E191+E192</f>
        <v>1541110.23</v>
      </c>
      <c r="F188" s="31">
        <f>F189+F190+F191+F192</f>
        <v>2391877.5300000003</v>
      </c>
      <c r="G188" s="28">
        <f t="shared" si="9"/>
        <v>92.91243273863682</v>
      </c>
      <c r="H188" s="33">
        <f t="shared" si="10"/>
        <v>117559.32000000007</v>
      </c>
    </row>
    <row r="189" spans="1:8" ht="25.5">
      <c r="A189" s="13" t="s">
        <v>121</v>
      </c>
      <c r="B189" s="3" t="s">
        <v>182</v>
      </c>
      <c r="C189" s="3">
        <v>473190</v>
      </c>
      <c r="D189" s="34">
        <v>371080</v>
      </c>
      <c r="E189" s="34">
        <v>300142.78</v>
      </c>
      <c r="F189" s="34">
        <v>530803.88</v>
      </c>
      <c r="G189" s="27">
        <f t="shared" si="9"/>
        <v>80.8835776651935</v>
      </c>
      <c r="H189" s="30">
        <f t="shared" si="10"/>
        <v>70937.21999999997</v>
      </c>
    </row>
    <row r="190" spans="1:8" ht="51">
      <c r="A190" s="17" t="s">
        <v>170</v>
      </c>
      <c r="B190" s="3" t="s">
        <v>183</v>
      </c>
      <c r="C190" s="3">
        <v>1372500</v>
      </c>
      <c r="D190" s="34">
        <v>769157.55</v>
      </c>
      <c r="E190" s="34">
        <v>749234.5</v>
      </c>
      <c r="F190" s="34">
        <v>1108500</v>
      </c>
      <c r="G190" s="27">
        <f t="shared" si="9"/>
        <v>97.40975694771507</v>
      </c>
      <c r="H190" s="30">
        <f t="shared" si="10"/>
        <v>19923.050000000047</v>
      </c>
    </row>
    <row r="191" spans="1:8" ht="12.75">
      <c r="A191" s="17" t="s">
        <v>172</v>
      </c>
      <c r="B191" s="3" t="s">
        <v>184</v>
      </c>
      <c r="C191" s="34">
        <v>620800</v>
      </c>
      <c r="D191" s="34">
        <v>496640</v>
      </c>
      <c r="E191" s="34">
        <v>469940.95</v>
      </c>
      <c r="F191" s="34">
        <v>656455.45</v>
      </c>
      <c r="G191" s="27">
        <f t="shared" si="9"/>
        <v>94.62406370811856</v>
      </c>
      <c r="H191" s="30">
        <f t="shared" si="10"/>
        <v>26699.04999999999</v>
      </c>
    </row>
    <row r="192" spans="1:8" ht="12.75">
      <c r="A192" s="17" t="s">
        <v>159</v>
      </c>
      <c r="B192" s="3" t="s">
        <v>343</v>
      </c>
      <c r="C192" s="34"/>
      <c r="D192" s="34">
        <v>21792</v>
      </c>
      <c r="E192" s="34">
        <v>21792</v>
      </c>
      <c r="F192" s="34">
        <v>96118.2</v>
      </c>
      <c r="G192" s="27">
        <f>E192/D192*100</f>
        <v>100</v>
      </c>
      <c r="H192" s="30">
        <f>D192-E192</f>
        <v>0</v>
      </c>
    </row>
    <row r="193" spans="1:8" ht="12.75">
      <c r="A193" s="23" t="s">
        <v>63</v>
      </c>
      <c r="B193" s="23" t="s">
        <v>64</v>
      </c>
      <c r="C193" s="31">
        <f>C194+C196+C201+C203+C197+C199+C200+C195</f>
        <v>14253700</v>
      </c>
      <c r="D193" s="31">
        <f>D194+D196+D201+D203+D197+D199+D200+D198+D202+D204</f>
        <v>14583695.579999998</v>
      </c>
      <c r="E193" s="31">
        <f>E194+E196+E201+E203+E197+E199+E200+E198+E202+E204+E195</f>
        <v>14016832.74</v>
      </c>
      <c r="F193" s="31">
        <f>F194+F196+F201+F203+F197+F199+F200+F198+F195</f>
        <v>14082517.379999999</v>
      </c>
      <c r="G193" s="28">
        <f t="shared" si="9"/>
        <v>96.11303707698485</v>
      </c>
      <c r="H193" s="33">
        <f t="shared" si="10"/>
        <v>566862.839999998</v>
      </c>
    </row>
    <row r="194" spans="1:8" ht="12.75">
      <c r="A194" s="17" t="s">
        <v>132</v>
      </c>
      <c r="B194" s="3" t="s">
        <v>185</v>
      </c>
      <c r="C194" s="34">
        <v>6975000</v>
      </c>
      <c r="D194" s="34">
        <v>7334000</v>
      </c>
      <c r="E194" s="34">
        <v>7294096.61</v>
      </c>
      <c r="F194" s="34">
        <v>7476277.66</v>
      </c>
      <c r="G194" s="27">
        <f t="shared" si="9"/>
        <v>99.45591232615217</v>
      </c>
      <c r="H194" s="30">
        <f t="shared" si="10"/>
        <v>39903.389999999665</v>
      </c>
    </row>
    <row r="195" spans="1:8" ht="25.5">
      <c r="A195" s="17" t="s">
        <v>186</v>
      </c>
      <c r="B195" s="3" t="s">
        <v>187</v>
      </c>
      <c r="C195" s="34">
        <v>10000</v>
      </c>
      <c r="D195" s="34">
        <v>2731.84</v>
      </c>
      <c r="E195" s="34">
        <v>2731.84</v>
      </c>
      <c r="F195" s="34">
        <v>4600</v>
      </c>
      <c r="G195" s="27">
        <f>E195/D195*100</f>
        <v>100</v>
      </c>
      <c r="H195" s="30">
        <f>D195-E195</f>
        <v>0</v>
      </c>
    </row>
    <row r="196" spans="1:8" ht="38.25">
      <c r="A196" s="17" t="s">
        <v>188</v>
      </c>
      <c r="B196" s="3" t="s">
        <v>189</v>
      </c>
      <c r="C196" s="34">
        <v>2106000</v>
      </c>
      <c r="D196" s="34">
        <v>2042000</v>
      </c>
      <c r="E196" s="34">
        <v>1772487.66</v>
      </c>
      <c r="F196" s="34">
        <v>2056092.2</v>
      </c>
      <c r="G196" s="27">
        <f t="shared" si="9"/>
        <v>86.80155044074436</v>
      </c>
      <c r="H196" s="30">
        <f t="shared" si="10"/>
        <v>269512.3400000001</v>
      </c>
    </row>
    <row r="197" spans="1:8" ht="12.75">
      <c r="A197" s="3" t="s">
        <v>114</v>
      </c>
      <c r="B197" s="3" t="s">
        <v>190</v>
      </c>
      <c r="C197" s="34">
        <v>1573100</v>
      </c>
      <c r="D197" s="34">
        <v>1582933.51</v>
      </c>
      <c r="E197" s="34">
        <v>1568031.32</v>
      </c>
      <c r="F197" s="34">
        <v>1608333.18</v>
      </c>
      <c r="G197" s="27">
        <f t="shared" si="9"/>
        <v>99.05857132306208</v>
      </c>
      <c r="H197" s="30">
        <f t="shared" si="10"/>
        <v>14902.189999999944</v>
      </c>
    </row>
    <row r="198" spans="1:8" ht="12.75">
      <c r="A198" s="5" t="s">
        <v>117</v>
      </c>
      <c r="B198" s="3" t="s">
        <v>368</v>
      </c>
      <c r="C198" s="34"/>
      <c r="D198" s="34">
        <v>45390</v>
      </c>
      <c r="E198" s="34">
        <v>45390</v>
      </c>
      <c r="F198" s="34">
        <v>300</v>
      </c>
      <c r="G198" s="27">
        <f t="shared" si="9"/>
        <v>100</v>
      </c>
      <c r="H198" s="30">
        <f t="shared" si="10"/>
        <v>0</v>
      </c>
    </row>
    <row r="199" spans="1:8" ht="12.75">
      <c r="A199" s="3" t="s">
        <v>116</v>
      </c>
      <c r="B199" s="3" t="s">
        <v>191</v>
      </c>
      <c r="C199" s="34">
        <v>465000</v>
      </c>
      <c r="D199" s="34">
        <v>476935.69</v>
      </c>
      <c r="E199" s="34">
        <v>366611.17</v>
      </c>
      <c r="F199" s="34">
        <v>366825.41</v>
      </c>
      <c r="G199" s="27">
        <f t="shared" si="9"/>
        <v>76.8680511202674</v>
      </c>
      <c r="H199" s="30">
        <f t="shared" si="10"/>
        <v>110324.52000000002</v>
      </c>
    </row>
    <row r="200" spans="1:8" ht="25.5">
      <c r="A200" s="13" t="s">
        <v>119</v>
      </c>
      <c r="B200" s="3" t="s">
        <v>192</v>
      </c>
      <c r="C200" s="34">
        <v>968200</v>
      </c>
      <c r="D200" s="34">
        <v>838567.15</v>
      </c>
      <c r="E200" s="34">
        <v>825163.47</v>
      </c>
      <c r="F200" s="34"/>
      <c r="G200" s="27">
        <f t="shared" si="9"/>
        <v>98.40159729605435</v>
      </c>
      <c r="H200" s="30">
        <f t="shared" si="10"/>
        <v>13403.680000000051</v>
      </c>
    </row>
    <row r="201" spans="1:8" ht="25.5">
      <c r="A201" s="13" t="s">
        <v>121</v>
      </c>
      <c r="B201" s="3" t="s">
        <v>193</v>
      </c>
      <c r="C201" s="34">
        <v>2036400</v>
      </c>
      <c r="D201" s="34">
        <v>1794041.51</v>
      </c>
      <c r="E201" s="34">
        <v>1691045.8</v>
      </c>
      <c r="F201" s="34">
        <v>2527968.75</v>
      </c>
      <c r="G201" s="27">
        <f t="shared" si="9"/>
        <v>94.25901187760142</v>
      </c>
      <c r="H201" s="30">
        <f t="shared" si="10"/>
        <v>102995.70999999996</v>
      </c>
    </row>
    <row r="202" spans="1:8" ht="12.75">
      <c r="A202" s="13" t="s">
        <v>370</v>
      </c>
      <c r="B202" s="3" t="s">
        <v>381</v>
      </c>
      <c r="C202" s="34"/>
      <c r="D202" s="34">
        <v>350000</v>
      </c>
      <c r="E202" s="34">
        <v>350000</v>
      </c>
      <c r="F202" s="34"/>
      <c r="G202" s="27"/>
      <c r="H202" s="30"/>
    </row>
    <row r="203" spans="1:8" ht="12.75">
      <c r="A203" s="3" t="s">
        <v>125</v>
      </c>
      <c r="B203" s="3" t="s">
        <v>194</v>
      </c>
      <c r="C203" s="34">
        <v>120000</v>
      </c>
      <c r="D203" s="34">
        <v>102302.79</v>
      </c>
      <c r="E203" s="34">
        <v>98052.42</v>
      </c>
      <c r="F203" s="34">
        <v>42120.18</v>
      </c>
      <c r="G203" s="27">
        <f t="shared" si="9"/>
        <v>95.84530392572871</v>
      </c>
      <c r="H203" s="30">
        <f t="shared" si="10"/>
        <v>4250.369999999995</v>
      </c>
    </row>
    <row r="204" spans="1:8" ht="12.75">
      <c r="A204" s="3" t="s">
        <v>344</v>
      </c>
      <c r="B204" s="3" t="s">
        <v>380</v>
      </c>
      <c r="C204" s="34"/>
      <c r="D204" s="34">
        <v>17524.93</v>
      </c>
      <c r="E204" s="34">
        <v>3222.45</v>
      </c>
      <c r="F204" s="34"/>
      <c r="G204" s="27"/>
      <c r="H204" s="30"/>
    </row>
    <row r="205" spans="1:8" ht="12.75">
      <c r="A205" s="1" t="s">
        <v>65</v>
      </c>
      <c r="B205" s="1" t="s">
        <v>66</v>
      </c>
      <c r="C205" s="33">
        <f>C206+C210+C211+C212+C216+C207+C208+C209+C213+C215+C217+C218+C219</f>
        <v>36342521</v>
      </c>
      <c r="D205" s="33">
        <f>D206+D210+D211+D212+D216+D207+D208+D209+D213+D215+D217+D218+D219+D220+D214</f>
        <v>36432180.2</v>
      </c>
      <c r="E205" s="33">
        <f>E206+E210+E211+E212+E216+E207+E208+E209+E213+E215+E217+E218+E219+E220+E214</f>
        <v>34339390.379999995</v>
      </c>
      <c r="F205" s="33">
        <f>F206+F210+F211+F212+F216+F207+F208+F209+F213+F215+F217+F218+F219+F220</f>
        <v>38170999.84</v>
      </c>
      <c r="G205" s="28">
        <f t="shared" si="9"/>
        <v>94.25565582814062</v>
      </c>
      <c r="H205" s="33">
        <f t="shared" si="10"/>
        <v>2092789.8200000077</v>
      </c>
    </row>
    <row r="206" spans="1:8" ht="12.75">
      <c r="A206" s="17" t="s">
        <v>132</v>
      </c>
      <c r="B206" s="3" t="s">
        <v>224</v>
      </c>
      <c r="C206" s="35">
        <f>C232</f>
        <v>8224800</v>
      </c>
      <c r="D206" s="35">
        <f>D232</f>
        <v>7404246</v>
      </c>
      <c r="E206" s="35">
        <f>E232</f>
        <v>6943342.47</v>
      </c>
      <c r="F206" s="35">
        <f>F232</f>
        <v>7517283.45</v>
      </c>
      <c r="G206" s="27">
        <f t="shared" si="9"/>
        <v>93.77514563940744</v>
      </c>
      <c r="H206" s="30">
        <f t="shared" si="10"/>
        <v>460903.53000000026</v>
      </c>
    </row>
    <row r="207" spans="1:8" ht="25.5">
      <c r="A207" s="17" t="s">
        <v>186</v>
      </c>
      <c r="B207" s="3" t="s">
        <v>225</v>
      </c>
      <c r="C207" s="35">
        <f aca="true" t="shared" si="15" ref="C207:D213">C233</f>
        <v>3000</v>
      </c>
      <c r="D207" s="35">
        <f t="shared" si="15"/>
        <v>3000</v>
      </c>
      <c r="E207" s="35">
        <f>E233</f>
        <v>690</v>
      </c>
      <c r="F207" s="35">
        <f>F233</f>
        <v>636.21</v>
      </c>
      <c r="G207" s="27">
        <f t="shared" si="9"/>
        <v>23</v>
      </c>
      <c r="H207" s="30">
        <f t="shared" si="10"/>
        <v>2310</v>
      </c>
    </row>
    <row r="208" spans="1:8" ht="38.25">
      <c r="A208" s="17" t="s">
        <v>188</v>
      </c>
      <c r="B208" s="3" t="s">
        <v>226</v>
      </c>
      <c r="C208" s="35">
        <f t="shared" si="15"/>
        <v>2475200</v>
      </c>
      <c r="D208" s="35">
        <f t="shared" si="15"/>
        <v>2525500.02</v>
      </c>
      <c r="E208" s="35">
        <f aca="true" t="shared" si="16" ref="E208:F213">E234</f>
        <v>2103169.38</v>
      </c>
      <c r="F208" s="35">
        <f t="shared" si="16"/>
        <v>2257544.44</v>
      </c>
      <c r="G208" s="27">
        <f t="shared" si="9"/>
        <v>83.27734560857378</v>
      </c>
      <c r="H208" s="30">
        <f t="shared" si="10"/>
        <v>422330.64000000013</v>
      </c>
    </row>
    <row r="209" spans="1:8" ht="12.75">
      <c r="A209" s="3" t="s">
        <v>114</v>
      </c>
      <c r="B209" s="3" t="s">
        <v>227</v>
      </c>
      <c r="C209" s="35">
        <f t="shared" si="15"/>
        <v>675000</v>
      </c>
      <c r="D209" s="35">
        <f t="shared" si="15"/>
        <v>786668.2</v>
      </c>
      <c r="E209" s="35">
        <f t="shared" si="16"/>
        <v>786610.89</v>
      </c>
      <c r="F209" s="35">
        <f t="shared" si="16"/>
        <v>653684.38</v>
      </c>
      <c r="G209" s="27">
        <f t="shared" si="9"/>
        <v>99.99271484470836</v>
      </c>
      <c r="H209" s="30">
        <f t="shared" si="10"/>
        <v>57.309999999939464</v>
      </c>
    </row>
    <row r="210" spans="1:8" ht="38.25">
      <c r="A210" s="17" t="s">
        <v>220</v>
      </c>
      <c r="B210" s="3" t="s">
        <v>228</v>
      </c>
      <c r="C210" s="35">
        <f t="shared" si="15"/>
        <v>2000</v>
      </c>
      <c r="D210" s="35">
        <f t="shared" si="15"/>
        <v>2000</v>
      </c>
      <c r="E210" s="35">
        <f t="shared" si="16"/>
        <v>0</v>
      </c>
      <c r="F210" s="35">
        <f t="shared" si="16"/>
        <v>0</v>
      </c>
      <c r="G210" s="27">
        <f t="shared" si="9"/>
        <v>0</v>
      </c>
      <c r="H210" s="30">
        <f t="shared" si="10"/>
        <v>2000</v>
      </c>
    </row>
    <row r="211" spans="1:8" ht="12.75">
      <c r="A211" s="3" t="s">
        <v>116</v>
      </c>
      <c r="B211" s="3" t="s">
        <v>229</v>
      </c>
      <c r="C211" s="35">
        <f t="shared" si="15"/>
        <v>199000</v>
      </c>
      <c r="D211" s="35">
        <f t="shared" si="15"/>
        <v>259115.12</v>
      </c>
      <c r="E211" s="35">
        <f t="shared" si="16"/>
        <v>256282.92</v>
      </c>
      <c r="F211" s="35">
        <f t="shared" si="16"/>
        <v>196089.88</v>
      </c>
      <c r="G211" s="27">
        <f t="shared" si="9"/>
        <v>98.90697231408187</v>
      </c>
      <c r="H211" s="30">
        <f t="shared" si="10"/>
        <v>2832.1999999999825</v>
      </c>
    </row>
    <row r="212" spans="1:8" ht="25.5">
      <c r="A212" s="13" t="s">
        <v>119</v>
      </c>
      <c r="B212" s="3" t="s">
        <v>230</v>
      </c>
      <c r="C212" s="35">
        <f t="shared" si="15"/>
        <v>130000</v>
      </c>
      <c r="D212" s="35">
        <f t="shared" si="15"/>
        <v>556702.53</v>
      </c>
      <c r="E212" s="35">
        <f t="shared" si="16"/>
        <v>511282.93</v>
      </c>
      <c r="F212" s="35">
        <f t="shared" si="16"/>
        <v>0</v>
      </c>
      <c r="G212" s="27">
        <f t="shared" si="9"/>
        <v>91.84131604359692</v>
      </c>
      <c r="H212" s="30">
        <f t="shared" si="10"/>
        <v>45419.600000000035</v>
      </c>
    </row>
    <row r="213" spans="1:8" ht="25.5">
      <c r="A213" s="13" t="s">
        <v>121</v>
      </c>
      <c r="B213" s="3" t="s">
        <v>231</v>
      </c>
      <c r="C213" s="35">
        <f t="shared" si="15"/>
        <v>42000</v>
      </c>
      <c r="D213" s="35">
        <f>D239+D222</f>
        <v>661581.97</v>
      </c>
      <c r="E213" s="35">
        <f t="shared" si="16"/>
        <v>590909.31</v>
      </c>
      <c r="F213" s="35">
        <f t="shared" si="16"/>
        <v>445524.64</v>
      </c>
      <c r="G213" s="27">
        <f t="shared" si="9"/>
        <v>89.31762605320095</v>
      </c>
      <c r="H213" s="30">
        <f t="shared" si="10"/>
        <v>70672.65999999992</v>
      </c>
    </row>
    <row r="214" spans="1:8" ht="12.75">
      <c r="A214" s="13" t="s">
        <v>370</v>
      </c>
      <c r="B214" s="3" t="s">
        <v>372</v>
      </c>
      <c r="C214" s="35"/>
      <c r="D214" s="35">
        <f>D223</f>
        <v>100000</v>
      </c>
      <c r="E214" s="35">
        <f>E223</f>
        <v>100000</v>
      </c>
      <c r="F214" s="35"/>
      <c r="G214" s="27"/>
      <c r="H214" s="30"/>
    </row>
    <row r="215" spans="1:8" ht="51">
      <c r="A215" s="17" t="s">
        <v>170</v>
      </c>
      <c r="B215" s="3" t="s">
        <v>232</v>
      </c>
      <c r="C215" s="35">
        <f aca="true" t="shared" si="17" ref="C215:E216">C224+C229</f>
        <v>6710000</v>
      </c>
      <c r="D215" s="35">
        <f t="shared" si="17"/>
        <v>7217000</v>
      </c>
      <c r="E215" s="35">
        <f t="shared" si="17"/>
        <v>7194122.51</v>
      </c>
      <c r="F215" s="35">
        <f>F224+F229</f>
        <v>7405974.619999999</v>
      </c>
      <c r="G215" s="27">
        <f t="shared" si="9"/>
        <v>99.68300554246917</v>
      </c>
      <c r="H215" s="30">
        <f t="shared" si="10"/>
        <v>22877.490000000224</v>
      </c>
    </row>
    <row r="216" spans="1:8" ht="12.75">
      <c r="A216" s="17" t="s">
        <v>172</v>
      </c>
      <c r="B216" s="3" t="s">
        <v>233</v>
      </c>
      <c r="C216" s="35">
        <f t="shared" si="17"/>
        <v>40000</v>
      </c>
      <c r="D216" s="35">
        <f t="shared" si="17"/>
        <v>358182.61</v>
      </c>
      <c r="E216" s="35">
        <f t="shared" si="17"/>
        <v>358172.67</v>
      </c>
      <c r="F216" s="35">
        <f>F225+F230</f>
        <v>473899</v>
      </c>
      <c r="G216" s="27">
        <f t="shared" si="9"/>
        <v>99.9972248792313</v>
      </c>
      <c r="H216" s="30">
        <f t="shared" si="10"/>
        <v>9.940000000002328</v>
      </c>
    </row>
    <row r="217" spans="1:8" ht="51">
      <c r="A217" s="17" t="s">
        <v>157</v>
      </c>
      <c r="B217" s="3" t="s">
        <v>234</v>
      </c>
      <c r="C217" s="35">
        <f aca="true" t="shared" si="18" ref="C217:E218">C226</f>
        <v>17131521</v>
      </c>
      <c r="D217" s="35">
        <f t="shared" si="18"/>
        <v>15458527.89</v>
      </c>
      <c r="E217" s="35">
        <f t="shared" si="18"/>
        <v>14413091.74</v>
      </c>
      <c r="F217" s="35">
        <f>F226</f>
        <v>18379463.01</v>
      </c>
      <c r="G217" s="27">
        <f t="shared" si="9"/>
        <v>93.23715584408083</v>
      </c>
      <c r="H217" s="30">
        <f t="shared" si="10"/>
        <v>1045436.1500000004</v>
      </c>
    </row>
    <row r="218" spans="1:8" ht="12.75">
      <c r="A218" s="17" t="s">
        <v>159</v>
      </c>
      <c r="B218" s="3" t="s">
        <v>235</v>
      </c>
      <c r="C218" s="35">
        <f t="shared" si="18"/>
        <v>700000</v>
      </c>
      <c r="D218" s="35">
        <f t="shared" si="18"/>
        <v>1042371.94</v>
      </c>
      <c r="E218" s="35">
        <f t="shared" si="18"/>
        <v>1042371.94</v>
      </c>
      <c r="F218" s="35">
        <f>F227</f>
        <v>808871.67</v>
      </c>
      <c r="G218" s="27">
        <f t="shared" si="9"/>
        <v>100</v>
      </c>
      <c r="H218" s="30">
        <f t="shared" si="10"/>
        <v>0</v>
      </c>
    </row>
    <row r="219" spans="1:8" ht="12.75">
      <c r="A219" s="3" t="s">
        <v>125</v>
      </c>
      <c r="B219" s="3" t="s">
        <v>236</v>
      </c>
      <c r="C219" s="35">
        <f>C240</f>
        <v>10000</v>
      </c>
      <c r="D219" s="35">
        <f>D240</f>
        <v>0</v>
      </c>
      <c r="E219" s="35">
        <f>E240</f>
        <v>0</v>
      </c>
      <c r="F219" s="35">
        <f>F240</f>
        <v>32028.54</v>
      </c>
      <c r="G219" s="27" t="e">
        <f t="shared" si="9"/>
        <v>#DIV/0!</v>
      </c>
      <c r="H219" s="30">
        <f t="shared" si="10"/>
        <v>0</v>
      </c>
    </row>
    <row r="220" spans="1:8" ht="12.75">
      <c r="A220" s="3" t="s">
        <v>344</v>
      </c>
      <c r="B220" s="3" t="s">
        <v>346</v>
      </c>
      <c r="C220" s="36"/>
      <c r="D220" s="34">
        <f>D241</f>
        <v>57283.92</v>
      </c>
      <c r="E220" s="34">
        <f>E241</f>
        <v>39343.62</v>
      </c>
      <c r="F220" s="36"/>
      <c r="G220" s="27">
        <f t="shared" si="9"/>
        <v>68.68178714026556</v>
      </c>
      <c r="H220" s="30">
        <f t="shared" si="10"/>
        <v>17940.299999999996</v>
      </c>
    </row>
    <row r="221" spans="1:8" ht="12.75">
      <c r="A221" s="23" t="s">
        <v>67</v>
      </c>
      <c r="B221" s="23" t="s">
        <v>68</v>
      </c>
      <c r="C221" s="31">
        <f>C224+C225+C226+C227</f>
        <v>23711521</v>
      </c>
      <c r="D221" s="31">
        <f>D224+D225+D226+D227+D222+D223</f>
        <v>23326082.44</v>
      </c>
      <c r="E221" s="31">
        <f>E224+E225+E226+E227+E222+E223</f>
        <v>22270797.89</v>
      </c>
      <c r="F221" s="31">
        <f>F224+F225+F226+F227</f>
        <v>26112403.360000003</v>
      </c>
      <c r="G221" s="28">
        <f t="shared" si="9"/>
        <v>95.47594606717851</v>
      </c>
      <c r="H221" s="33">
        <f t="shared" si="10"/>
        <v>1055284.5500000007</v>
      </c>
    </row>
    <row r="222" spans="1:8" ht="25.5">
      <c r="A222" s="13" t="s">
        <v>121</v>
      </c>
      <c r="B222" s="3" t="s">
        <v>341</v>
      </c>
      <c r="C222" s="31"/>
      <c r="D222" s="35"/>
      <c r="E222" s="35"/>
      <c r="F222" s="31"/>
      <c r="G222" s="28"/>
      <c r="H222" s="33"/>
    </row>
    <row r="223" spans="1:8" ht="12.75">
      <c r="A223" s="13" t="s">
        <v>370</v>
      </c>
      <c r="B223" s="3" t="s">
        <v>371</v>
      </c>
      <c r="C223" s="35"/>
      <c r="D223" s="35">
        <v>100000</v>
      </c>
      <c r="E223" s="35">
        <v>100000</v>
      </c>
      <c r="F223" s="31"/>
      <c r="G223" s="28"/>
      <c r="H223" s="33"/>
    </row>
    <row r="224" spans="1:8" ht="51">
      <c r="A224" s="17" t="s">
        <v>170</v>
      </c>
      <c r="B224" s="3" t="s">
        <v>208</v>
      </c>
      <c r="C224" s="3">
        <v>5860000</v>
      </c>
      <c r="D224" s="34">
        <v>6387000</v>
      </c>
      <c r="E224" s="34">
        <v>6377161.54</v>
      </c>
      <c r="F224" s="11">
        <v>6470169.68</v>
      </c>
      <c r="G224" s="27">
        <f>E224/D224*100</f>
        <v>99.84596117112886</v>
      </c>
      <c r="H224" s="30">
        <f>D224-E224</f>
        <v>9838.459999999963</v>
      </c>
    </row>
    <row r="225" spans="1:8" ht="12.75">
      <c r="A225" s="17" t="s">
        <v>172</v>
      </c>
      <c r="B225" s="3" t="s">
        <v>209</v>
      </c>
      <c r="C225" s="34">
        <v>20000</v>
      </c>
      <c r="D225" s="11">
        <v>338182.61</v>
      </c>
      <c r="E225" s="11">
        <v>338172.67</v>
      </c>
      <c r="F225" s="3">
        <v>453899</v>
      </c>
      <c r="G225" s="27">
        <f t="shared" si="9"/>
        <v>99.9970607595701</v>
      </c>
      <c r="H225" s="30">
        <f t="shared" si="10"/>
        <v>9.940000000002328</v>
      </c>
    </row>
    <row r="226" spans="1:8" ht="51">
      <c r="A226" s="17" t="s">
        <v>157</v>
      </c>
      <c r="B226" s="3" t="s">
        <v>210</v>
      </c>
      <c r="C226" s="34">
        <v>17131521</v>
      </c>
      <c r="D226" s="11">
        <v>15458527.89</v>
      </c>
      <c r="E226" s="3">
        <v>14413091.74</v>
      </c>
      <c r="F226" s="11">
        <v>18379463.01</v>
      </c>
      <c r="G226" s="27">
        <f t="shared" si="9"/>
        <v>93.23715584408083</v>
      </c>
      <c r="H226" s="30">
        <f t="shared" si="10"/>
        <v>1045436.1500000004</v>
      </c>
    </row>
    <row r="227" spans="1:8" ht="12.75">
      <c r="A227" s="17" t="s">
        <v>159</v>
      </c>
      <c r="B227" s="3" t="s">
        <v>211</v>
      </c>
      <c r="C227" s="3">
        <v>700000</v>
      </c>
      <c r="D227" s="11">
        <v>1042371.94</v>
      </c>
      <c r="E227" s="11">
        <v>1042371.94</v>
      </c>
      <c r="F227" s="3">
        <v>808871.67</v>
      </c>
      <c r="G227" s="27">
        <f t="shared" si="9"/>
        <v>100</v>
      </c>
      <c r="H227" s="30">
        <f t="shared" si="10"/>
        <v>0</v>
      </c>
    </row>
    <row r="228" spans="1:8" ht="12.75">
      <c r="A228" s="23" t="s">
        <v>69</v>
      </c>
      <c r="B228" s="23" t="s">
        <v>70</v>
      </c>
      <c r="C228" s="31">
        <f>C229+C230</f>
        <v>870000</v>
      </c>
      <c r="D228" s="31">
        <f>D229+D230</f>
        <v>850000</v>
      </c>
      <c r="E228" s="31">
        <f>E229+E230</f>
        <v>836960.97</v>
      </c>
      <c r="F228" s="31">
        <f>F229+F230</f>
        <v>955804.94</v>
      </c>
      <c r="G228" s="28">
        <f t="shared" si="9"/>
        <v>98.46599647058824</v>
      </c>
      <c r="H228" s="33">
        <f t="shared" si="10"/>
        <v>13039.030000000028</v>
      </c>
    </row>
    <row r="229" spans="1:8" ht="51">
      <c r="A229" s="17" t="s">
        <v>170</v>
      </c>
      <c r="B229" s="3" t="s">
        <v>212</v>
      </c>
      <c r="C229" s="34">
        <v>850000</v>
      </c>
      <c r="D229" s="34">
        <v>830000</v>
      </c>
      <c r="E229" s="34">
        <v>816960.97</v>
      </c>
      <c r="F229" s="34">
        <v>935804.94</v>
      </c>
      <c r="G229" s="27">
        <f t="shared" si="9"/>
        <v>98.42903253012048</v>
      </c>
      <c r="H229" s="30">
        <f t="shared" si="10"/>
        <v>13039.030000000028</v>
      </c>
    </row>
    <row r="230" spans="1:8" ht="12.75">
      <c r="A230" s="17" t="s">
        <v>172</v>
      </c>
      <c r="B230" s="3" t="s">
        <v>213</v>
      </c>
      <c r="C230" s="34">
        <v>20000</v>
      </c>
      <c r="D230" s="34">
        <v>20000</v>
      </c>
      <c r="E230" s="34">
        <v>20000</v>
      </c>
      <c r="F230" s="34">
        <v>20000</v>
      </c>
      <c r="G230" s="27">
        <f aca="true" t="shared" si="19" ref="G230:G289">E230/D230*100</f>
        <v>100</v>
      </c>
      <c r="H230" s="30">
        <f aca="true" t="shared" si="20" ref="H230:H289">D230-E230</f>
        <v>0</v>
      </c>
    </row>
    <row r="231" spans="1:8" ht="25.5">
      <c r="A231" s="24" t="s">
        <v>71</v>
      </c>
      <c r="B231" s="23" t="s">
        <v>72</v>
      </c>
      <c r="C231" s="31">
        <f>C232+C237+C233+C234+C235+C236+C238+C239+C240</f>
        <v>11761000</v>
      </c>
      <c r="D231" s="31">
        <f>D232+D237+D233+D234+D235+D236+D238+D239+D240+D241</f>
        <v>12256097.76</v>
      </c>
      <c r="E231" s="31">
        <f>E232+E237+E233+E234+E235+E236+E238+E239+E240+E241</f>
        <v>11231631.52</v>
      </c>
      <c r="F231" s="31">
        <f>F232+F237+F233+F234+F235+F236+F238+F239+F240+F241</f>
        <v>11102791.540000001</v>
      </c>
      <c r="G231" s="28">
        <f t="shared" si="19"/>
        <v>91.64117111285182</v>
      </c>
      <c r="H231" s="33">
        <f t="shared" si="20"/>
        <v>1024466.2400000002</v>
      </c>
    </row>
    <row r="232" spans="1:8" ht="12.75">
      <c r="A232" s="17" t="s">
        <v>132</v>
      </c>
      <c r="B232" s="3" t="s">
        <v>214</v>
      </c>
      <c r="C232" s="34">
        <v>8224800</v>
      </c>
      <c r="D232" s="34">
        <v>7404246</v>
      </c>
      <c r="E232" s="34">
        <v>6943342.47</v>
      </c>
      <c r="F232" s="34">
        <v>7517283.45</v>
      </c>
      <c r="G232" s="27">
        <f t="shared" si="19"/>
        <v>93.77514563940744</v>
      </c>
      <c r="H232" s="30">
        <f t="shared" si="20"/>
        <v>460903.53000000026</v>
      </c>
    </row>
    <row r="233" spans="1:8" ht="25.5">
      <c r="A233" s="17" t="s">
        <v>186</v>
      </c>
      <c r="B233" s="3" t="s">
        <v>215</v>
      </c>
      <c r="C233" s="34">
        <v>3000</v>
      </c>
      <c r="D233" s="34">
        <v>3000</v>
      </c>
      <c r="E233" s="34">
        <v>690</v>
      </c>
      <c r="F233" s="34">
        <v>636.21</v>
      </c>
      <c r="G233" s="27">
        <f t="shared" si="19"/>
        <v>23</v>
      </c>
      <c r="H233" s="30">
        <f t="shared" si="20"/>
        <v>2310</v>
      </c>
    </row>
    <row r="234" spans="1:8" ht="38.25">
      <c r="A234" s="17" t="s">
        <v>188</v>
      </c>
      <c r="B234" s="3" t="s">
        <v>216</v>
      </c>
      <c r="C234" s="34">
        <v>2475200</v>
      </c>
      <c r="D234" s="34">
        <v>2525500.02</v>
      </c>
      <c r="E234" s="34">
        <v>2103169.38</v>
      </c>
      <c r="F234" s="34">
        <v>2257544.44</v>
      </c>
      <c r="G234" s="27">
        <f t="shared" si="19"/>
        <v>83.27734560857378</v>
      </c>
      <c r="H234" s="30">
        <f t="shared" si="20"/>
        <v>422330.64000000013</v>
      </c>
    </row>
    <row r="235" spans="1:8" ht="12.75">
      <c r="A235" s="3" t="s">
        <v>114</v>
      </c>
      <c r="B235" s="3" t="s">
        <v>217</v>
      </c>
      <c r="C235" s="34">
        <v>675000</v>
      </c>
      <c r="D235" s="34">
        <v>786668.2</v>
      </c>
      <c r="E235" s="34">
        <v>786610.89</v>
      </c>
      <c r="F235" s="34">
        <v>653684.38</v>
      </c>
      <c r="G235" s="27">
        <f t="shared" si="19"/>
        <v>99.99271484470836</v>
      </c>
      <c r="H235" s="30">
        <f t="shared" si="20"/>
        <v>57.309999999939464</v>
      </c>
    </row>
    <row r="236" spans="1:8" ht="38.25">
      <c r="A236" s="17" t="s">
        <v>220</v>
      </c>
      <c r="B236" s="3" t="s">
        <v>219</v>
      </c>
      <c r="C236" s="34">
        <v>2000</v>
      </c>
      <c r="D236" s="34">
        <v>2000</v>
      </c>
      <c r="E236" s="34">
        <v>0</v>
      </c>
      <c r="F236" s="34">
        <v>0</v>
      </c>
      <c r="G236" s="27">
        <f t="shared" si="19"/>
        <v>0</v>
      </c>
      <c r="H236" s="30">
        <f t="shared" si="20"/>
        <v>2000</v>
      </c>
    </row>
    <row r="237" spans="1:8" ht="12.75">
      <c r="A237" s="3" t="s">
        <v>116</v>
      </c>
      <c r="B237" s="3" t="s">
        <v>218</v>
      </c>
      <c r="C237" s="34">
        <v>199000</v>
      </c>
      <c r="D237" s="34">
        <v>259115.12</v>
      </c>
      <c r="E237" s="34">
        <v>256282.92</v>
      </c>
      <c r="F237" s="34">
        <v>196089.88</v>
      </c>
      <c r="G237" s="27">
        <f t="shared" si="19"/>
        <v>98.90697231408187</v>
      </c>
      <c r="H237" s="30">
        <f t="shared" si="20"/>
        <v>2832.1999999999825</v>
      </c>
    </row>
    <row r="238" spans="1:8" ht="25.5">
      <c r="A238" s="13" t="s">
        <v>119</v>
      </c>
      <c r="B238" s="3" t="s">
        <v>221</v>
      </c>
      <c r="C238" s="3">
        <v>130000</v>
      </c>
      <c r="D238" s="34">
        <v>556702.53</v>
      </c>
      <c r="E238" s="34">
        <v>511282.93</v>
      </c>
      <c r="F238" s="34">
        <v>0</v>
      </c>
      <c r="G238" s="27">
        <f t="shared" si="19"/>
        <v>91.84131604359692</v>
      </c>
      <c r="H238" s="30">
        <f t="shared" si="20"/>
        <v>45419.600000000035</v>
      </c>
    </row>
    <row r="239" spans="1:8" ht="25.5">
      <c r="A239" s="13" t="s">
        <v>121</v>
      </c>
      <c r="B239" s="3" t="s">
        <v>222</v>
      </c>
      <c r="C239" s="3">
        <v>42000</v>
      </c>
      <c r="D239" s="34">
        <v>661581.97</v>
      </c>
      <c r="E239" s="34">
        <v>590909.31</v>
      </c>
      <c r="F239" s="34">
        <v>445524.64</v>
      </c>
      <c r="G239" s="27">
        <f t="shared" si="19"/>
        <v>89.31762605320095</v>
      </c>
      <c r="H239" s="30">
        <f t="shared" si="20"/>
        <v>70672.65999999992</v>
      </c>
    </row>
    <row r="240" spans="1:8" ht="12.75">
      <c r="A240" s="3" t="s">
        <v>125</v>
      </c>
      <c r="B240" s="3" t="s">
        <v>223</v>
      </c>
      <c r="C240" s="3">
        <v>10000</v>
      </c>
      <c r="D240" s="34"/>
      <c r="E240" s="34"/>
      <c r="F240" s="34">
        <v>32028.54</v>
      </c>
      <c r="G240" s="27" t="e">
        <f t="shared" si="19"/>
        <v>#DIV/0!</v>
      </c>
      <c r="H240" s="30">
        <f t="shared" si="20"/>
        <v>0</v>
      </c>
    </row>
    <row r="241" spans="1:8" ht="12.75">
      <c r="A241" s="3" t="s">
        <v>344</v>
      </c>
      <c r="B241" s="3" t="s">
        <v>345</v>
      </c>
      <c r="C241" s="3"/>
      <c r="D241" s="34">
        <v>57283.92</v>
      </c>
      <c r="E241" s="34">
        <v>39343.62</v>
      </c>
      <c r="F241" s="34"/>
      <c r="G241" s="27">
        <f t="shared" si="19"/>
        <v>68.68178714026556</v>
      </c>
      <c r="H241" s="30">
        <f t="shared" si="20"/>
        <v>17940.299999999996</v>
      </c>
    </row>
    <row r="242" spans="1:8" ht="12.75">
      <c r="A242" s="1" t="s">
        <v>73</v>
      </c>
      <c r="B242" s="1" t="s">
        <v>74</v>
      </c>
      <c r="C242" s="33">
        <f aca="true" t="shared" si="21" ref="C242:F243">C243</f>
        <v>80000</v>
      </c>
      <c r="D242" s="33">
        <f t="shared" si="21"/>
        <v>803898.68</v>
      </c>
      <c r="E242" s="33">
        <f t="shared" si="21"/>
        <v>803898.68</v>
      </c>
      <c r="F242" s="33">
        <f t="shared" si="21"/>
        <v>121790</v>
      </c>
      <c r="G242" s="28">
        <f t="shared" si="19"/>
        <v>100</v>
      </c>
      <c r="H242" s="33">
        <f t="shared" si="20"/>
        <v>0</v>
      </c>
    </row>
    <row r="243" spans="1:8" ht="12.75">
      <c r="A243" s="23" t="s">
        <v>75</v>
      </c>
      <c r="B243" s="23" t="s">
        <v>76</v>
      </c>
      <c r="C243" s="31">
        <f t="shared" si="21"/>
        <v>80000</v>
      </c>
      <c r="D243" s="31">
        <f>D244+D245</f>
        <v>803898.68</v>
      </c>
      <c r="E243" s="31">
        <f>E244+E245</f>
        <v>803898.68</v>
      </c>
      <c r="F243" s="31">
        <f t="shared" si="21"/>
        <v>121790</v>
      </c>
      <c r="G243" s="28">
        <f t="shared" si="19"/>
        <v>100</v>
      </c>
      <c r="H243" s="33">
        <f t="shared" si="20"/>
        <v>0</v>
      </c>
    </row>
    <row r="244" spans="1:8" ht="25.5">
      <c r="A244" s="13" t="s">
        <v>121</v>
      </c>
      <c r="B244" s="3" t="s">
        <v>237</v>
      </c>
      <c r="C244" s="36">
        <v>80000</v>
      </c>
      <c r="D244" s="35">
        <v>803898.68</v>
      </c>
      <c r="E244" s="35">
        <v>803898.68</v>
      </c>
      <c r="F244" s="34">
        <v>121790</v>
      </c>
      <c r="G244" s="27">
        <f>E244/D244*100</f>
        <v>100</v>
      </c>
      <c r="H244" s="30">
        <f>D244-E244</f>
        <v>0</v>
      </c>
    </row>
    <row r="245" spans="1:8" ht="38.25">
      <c r="A245" s="17" t="s">
        <v>164</v>
      </c>
      <c r="B245" s="3" t="s">
        <v>358</v>
      </c>
      <c r="C245" s="36"/>
      <c r="D245" s="35">
        <v>0</v>
      </c>
      <c r="E245" s="35">
        <v>0</v>
      </c>
      <c r="F245" s="35"/>
      <c r="G245" s="27"/>
      <c r="H245" s="30"/>
    </row>
    <row r="246" spans="1:8" ht="12.75">
      <c r="A246" s="1" t="s">
        <v>77</v>
      </c>
      <c r="B246" s="1" t="s">
        <v>78</v>
      </c>
      <c r="C246" s="33">
        <f>C247+C249+C250+C248+C251+C252</f>
        <v>33259945</v>
      </c>
      <c r="D246" s="33">
        <f>D247+D249+D250+D248+D251+D252+D254+D253</f>
        <v>42366222.74</v>
      </c>
      <c r="E246" s="33">
        <f>E247+E249+E250+E248+E251+E252+E254+E253</f>
        <v>39252197.67</v>
      </c>
      <c r="F246" s="33">
        <f>F247+F249+F250+F248+F251+F252</f>
        <v>47178872.519999996</v>
      </c>
      <c r="G246" s="28">
        <f t="shared" si="19"/>
        <v>92.6497457913332</v>
      </c>
      <c r="H246" s="33">
        <f t="shared" si="20"/>
        <v>3114025.0700000003</v>
      </c>
    </row>
    <row r="247" spans="1:8" ht="12.75">
      <c r="A247" s="17" t="s">
        <v>238</v>
      </c>
      <c r="B247" s="3" t="s">
        <v>250</v>
      </c>
      <c r="C247" s="35">
        <f>C256</f>
        <v>1015845</v>
      </c>
      <c r="D247" s="35">
        <f>D256</f>
        <v>1133801.86</v>
      </c>
      <c r="E247" s="35">
        <f>E256</f>
        <v>1049302.19</v>
      </c>
      <c r="F247" s="35">
        <f>F256</f>
        <v>828933.26</v>
      </c>
      <c r="G247" s="27">
        <f t="shared" si="19"/>
        <v>92.54722778457956</v>
      </c>
      <c r="H247" s="30">
        <f t="shared" si="20"/>
        <v>84499.67000000016</v>
      </c>
    </row>
    <row r="248" spans="1:8" ht="25.5">
      <c r="A248" s="17" t="s">
        <v>244</v>
      </c>
      <c r="B248" s="3" t="s">
        <v>251</v>
      </c>
      <c r="C248" s="35">
        <f>C263</f>
        <v>10669100</v>
      </c>
      <c r="D248" s="35">
        <f>D263</f>
        <v>10039011</v>
      </c>
      <c r="E248" s="35">
        <f>E263</f>
        <v>10038966.94</v>
      </c>
      <c r="F248" s="35">
        <f>F263</f>
        <v>10014043.11</v>
      </c>
      <c r="G248" s="27">
        <f>E248/D248*100</f>
        <v>99.99956111214541</v>
      </c>
      <c r="H248" s="30">
        <f>D248-E248</f>
        <v>44.06000000052154</v>
      </c>
    </row>
    <row r="249" spans="1:8" ht="38.25">
      <c r="A249" s="17" t="s">
        <v>240</v>
      </c>
      <c r="B249" s="3" t="s">
        <v>252</v>
      </c>
      <c r="C249" s="35">
        <f aca="true" t="shared" si="22" ref="C249:E250">C258</f>
        <v>11402100</v>
      </c>
      <c r="D249" s="35">
        <f t="shared" si="22"/>
        <v>12045620.88</v>
      </c>
      <c r="E249" s="35">
        <f t="shared" si="22"/>
        <v>9064575.23</v>
      </c>
      <c r="F249" s="35">
        <f>F258</f>
        <v>10960061.56</v>
      </c>
      <c r="G249" s="27">
        <f t="shared" si="19"/>
        <v>75.25203823283536</v>
      </c>
      <c r="H249" s="30">
        <f t="shared" si="20"/>
        <v>2981045.6500000004</v>
      </c>
    </row>
    <row r="250" spans="1:8" ht="12.75">
      <c r="A250" s="3" t="s">
        <v>242</v>
      </c>
      <c r="B250" s="3" t="s">
        <v>253</v>
      </c>
      <c r="C250" s="35">
        <f t="shared" si="22"/>
        <v>5063200</v>
      </c>
      <c r="D250" s="35">
        <f t="shared" si="22"/>
        <v>7712900</v>
      </c>
      <c r="E250" s="35">
        <f t="shared" si="22"/>
        <v>7712900</v>
      </c>
      <c r="F250" s="35">
        <f>F259</f>
        <v>19595736</v>
      </c>
      <c r="G250" s="27">
        <f t="shared" si="19"/>
        <v>100</v>
      </c>
      <c r="H250" s="30">
        <f t="shared" si="20"/>
        <v>0</v>
      </c>
    </row>
    <row r="251" spans="1:8" ht="25.5">
      <c r="A251" s="17" t="s">
        <v>246</v>
      </c>
      <c r="B251" s="3" t="s">
        <v>254</v>
      </c>
      <c r="C251" s="35">
        <f aca="true" t="shared" si="23" ref="C251:E252">C264</f>
        <v>1384200</v>
      </c>
      <c r="D251" s="35">
        <f t="shared" si="23"/>
        <v>1544200</v>
      </c>
      <c r="E251" s="35">
        <f t="shared" si="23"/>
        <v>1543857.3</v>
      </c>
      <c r="F251" s="35">
        <f>F264</f>
        <v>2103023.08</v>
      </c>
      <c r="G251" s="27">
        <f t="shared" si="19"/>
        <v>99.9778072788499</v>
      </c>
      <c r="H251" s="30">
        <f t="shared" si="20"/>
        <v>342.69999999995343</v>
      </c>
    </row>
    <row r="252" spans="1:8" ht="12.75">
      <c r="A252" s="3" t="s">
        <v>248</v>
      </c>
      <c r="B252" s="3" t="s">
        <v>255</v>
      </c>
      <c r="C252" s="35">
        <f t="shared" si="23"/>
        <v>3725500</v>
      </c>
      <c r="D252" s="35">
        <f t="shared" si="23"/>
        <v>3533889</v>
      </c>
      <c r="E252" s="35">
        <f t="shared" si="23"/>
        <v>3485796.01</v>
      </c>
      <c r="F252" s="35">
        <f>F265</f>
        <v>3677075.51</v>
      </c>
      <c r="G252" s="27">
        <f t="shared" si="19"/>
        <v>98.63909166360347</v>
      </c>
      <c r="H252" s="30">
        <f t="shared" si="20"/>
        <v>48092.99000000022</v>
      </c>
    </row>
    <row r="253" spans="1:8" ht="12.75">
      <c r="A253" s="5" t="s">
        <v>151</v>
      </c>
      <c r="B253" s="3" t="s">
        <v>379</v>
      </c>
      <c r="C253" s="3"/>
      <c r="D253" s="34">
        <f>D260</f>
        <v>6256800</v>
      </c>
      <c r="E253" s="34">
        <f>E260</f>
        <v>6256800</v>
      </c>
      <c r="F253" s="35"/>
      <c r="G253" s="27"/>
      <c r="H253" s="30"/>
    </row>
    <row r="254" spans="1:8" ht="12.75">
      <c r="A254" s="3" t="s">
        <v>373</v>
      </c>
      <c r="B254" s="3" t="s">
        <v>374</v>
      </c>
      <c r="C254" s="3"/>
      <c r="D254" s="34">
        <f>D261</f>
        <v>100000</v>
      </c>
      <c r="E254" s="34">
        <f>E261</f>
        <v>100000</v>
      </c>
      <c r="F254" s="35"/>
      <c r="G254" s="27"/>
      <c r="H254" s="30"/>
    </row>
    <row r="255" spans="1:8" ht="12.75">
      <c r="A255" s="23" t="s">
        <v>79</v>
      </c>
      <c r="B255" s="23" t="s">
        <v>80</v>
      </c>
      <c r="C255" s="31">
        <f>C256</f>
        <v>1015845</v>
      </c>
      <c r="D255" s="31">
        <f>D256</f>
        <v>1133801.86</v>
      </c>
      <c r="E255" s="31">
        <f>E256</f>
        <v>1049302.19</v>
      </c>
      <c r="F255" s="31">
        <f>F256</f>
        <v>828933.26</v>
      </c>
      <c r="G255" s="28">
        <f t="shared" si="19"/>
        <v>92.54722778457956</v>
      </c>
      <c r="H255" s="33">
        <f t="shared" si="20"/>
        <v>84499.67000000016</v>
      </c>
    </row>
    <row r="256" spans="1:8" ht="12.75">
      <c r="A256" s="17" t="s">
        <v>238</v>
      </c>
      <c r="B256" s="3" t="s">
        <v>239</v>
      </c>
      <c r="C256" s="3">
        <v>1015845</v>
      </c>
      <c r="D256" s="34">
        <v>1133801.86</v>
      </c>
      <c r="E256" s="34">
        <v>1049302.19</v>
      </c>
      <c r="F256" s="34">
        <v>828933.26</v>
      </c>
      <c r="G256" s="27">
        <f t="shared" si="19"/>
        <v>92.54722778457956</v>
      </c>
      <c r="H256" s="30">
        <f t="shared" si="20"/>
        <v>84499.67000000016</v>
      </c>
    </row>
    <row r="257" spans="1:8" ht="12.75">
      <c r="A257" s="23" t="s">
        <v>81</v>
      </c>
      <c r="B257" s="23" t="s">
        <v>82</v>
      </c>
      <c r="C257" s="31">
        <f>C259+C258</f>
        <v>16465300</v>
      </c>
      <c r="D257" s="31">
        <f>D259+D258+D261+D260</f>
        <v>26115320.880000003</v>
      </c>
      <c r="E257" s="31">
        <f>E259+E258+E261</f>
        <v>16877475.23</v>
      </c>
      <c r="F257" s="31">
        <f>F259+F258</f>
        <v>30555797.560000002</v>
      </c>
      <c r="G257" s="28">
        <f t="shared" si="19"/>
        <v>64.62671972346065</v>
      </c>
      <c r="H257" s="33">
        <f t="shared" si="20"/>
        <v>9237845.650000002</v>
      </c>
    </row>
    <row r="258" spans="1:8" ht="38.25">
      <c r="A258" s="17" t="s">
        <v>240</v>
      </c>
      <c r="B258" s="3" t="s">
        <v>241</v>
      </c>
      <c r="C258" s="35">
        <v>11402100</v>
      </c>
      <c r="D258" s="35">
        <v>12045620.88</v>
      </c>
      <c r="E258" s="35">
        <v>9064575.23</v>
      </c>
      <c r="F258" s="34">
        <v>10960061.56</v>
      </c>
      <c r="G258" s="27">
        <f>E258/D258*100</f>
        <v>75.25203823283536</v>
      </c>
      <c r="H258" s="30">
        <f>D258-E258</f>
        <v>2981045.6500000004</v>
      </c>
    </row>
    <row r="259" spans="1:8" ht="12.75">
      <c r="A259" s="3" t="s">
        <v>242</v>
      </c>
      <c r="B259" s="3" t="s">
        <v>243</v>
      </c>
      <c r="C259" s="3">
        <v>5063200</v>
      </c>
      <c r="D259" s="34">
        <v>7712900</v>
      </c>
      <c r="E259" s="34">
        <v>7712900</v>
      </c>
      <c r="F259" s="34">
        <v>19595736</v>
      </c>
      <c r="G259" s="27">
        <f t="shared" si="19"/>
        <v>100</v>
      </c>
      <c r="H259" s="30">
        <f t="shared" si="20"/>
        <v>0</v>
      </c>
    </row>
    <row r="260" spans="1:8" ht="12.75">
      <c r="A260" s="5" t="s">
        <v>151</v>
      </c>
      <c r="B260" s="3" t="s">
        <v>378</v>
      </c>
      <c r="C260" s="3"/>
      <c r="D260" s="34">
        <v>6256800</v>
      </c>
      <c r="E260" s="34">
        <v>6256800</v>
      </c>
      <c r="F260" s="34"/>
      <c r="G260" s="27">
        <f t="shared" si="19"/>
        <v>100</v>
      </c>
      <c r="H260" s="30">
        <f t="shared" si="20"/>
        <v>0</v>
      </c>
    </row>
    <row r="261" spans="1:8" ht="12.75">
      <c r="A261" s="3" t="s">
        <v>373</v>
      </c>
      <c r="B261" s="3" t="s">
        <v>374</v>
      </c>
      <c r="C261" s="3"/>
      <c r="D261" s="34">
        <v>100000</v>
      </c>
      <c r="E261" s="34">
        <v>100000</v>
      </c>
      <c r="F261" s="34"/>
      <c r="G261" s="27">
        <f t="shared" si="19"/>
        <v>100</v>
      </c>
      <c r="H261" s="30">
        <f t="shared" si="20"/>
        <v>0</v>
      </c>
    </row>
    <row r="262" spans="1:8" ht="12.75">
      <c r="A262" s="23" t="s">
        <v>83</v>
      </c>
      <c r="B262" s="23" t="s">
        <v>84</v>
      </c>
      <c r="C262" s="31">
        <f>C263+C264+C265</f>
        <v>15778800</v>
      </c>
      <c r="D262" s="31">
        <f>D263+D264+D265</f>
        <v>15117100</v>
      </c>
      <c r="E262" s="31">
        <f>E263+E264+E265</f>
        <v>15068620.25</v>
      </c>
      <c r="F262" s="31">
        <f>F263+F264+F265</f>
        <v>15794141.7</v>
      </c>
      <c r="G262" s="28">
        <f t="shared" si="19"/>
        <v>99.67930522388554</v>
      </c>
      <c r="H262" s="33">
        <f t="shared" si="20"/>
        <v>48479.75</v>
      </c>
    </row>
    <row r="263" spans="1:8" ht="25.5">
      <c r="A263" s="17" t="s">
        <v>244</v>
      </c>
      <c r="B263" s="3" t="s">
        <v>245</v>
      </c>
      <c r="C263" s="34">
        <v>10669100</v>
      </c>
      <c r="D263" s="34">
        <v>10039011</v>
      </c>
      <c r="E263" s="34">
        <v>10038966.94</v>
      </c>
      <c r="F263" s="34">
        <v>10014043.11</v>
      </c>
      <c r="G263" s="27">
        <f t="shared" si="19"/>
        <v>99.99956111214541</v>
      </c>
      <c r="H263" s="30">
        <f t="shared" si="20"/>
        <v>44.06000000052154</v>
      </c>
    </row>
    <row r="264" spans="1:8" ht="25.5">
      <c r="A264" s="17" t="s">
        <v>246</v>
      </c>
      <c r="B264" s="3" t="s">
        <v>247</v>
      </c>
      <c r="C264" s="34">
        <v>1384200</v>
      </c>
      <c r="D264" s="34">
        <v>1544200</v>
      </c>
      <c r="E264" s="34">
        <v>1543857.3</v>
      </c>
      <c r="F264" s="34">
        <v>2103023.08</v>
      </c>
      <c r="G264" s="27">
        <f t="shared" si="19"/>
        <v>99.9778072788499</v>
      </c>
      <c r="H264" s="30">
        <f t="shared" si="20"/>
        <v>342.69999999995343</v>
      </c>
    </row>
    <row r="265" spans="1:8" ht="12.75">
      <c r="A265" s="3" t="s">
        <v>248</v>
      </c>
      <c r="B265" s="3" t="s">
        <v>249</v>
      </c>
      <c r="C265" s="3">
        <v>3725500</v>
      </c>
      <c r="D265" s="34">
        <v>3533889</v>
      </c>
      <c r="E265" s="34">
        <v>3485796.01</v>
      </c>
      <c r="F265" s="34">
        <v>3677075.51</v>
      </c>
      <c r="G265" s="27">
        <f t="shared" si="19"/>
        <v>98.63909166360347</v>
      </c>
      <c r="H265" s="30">
        <f t="shared" si="20"/>
        <v>48092.99000000022</v>
      </c>
    </row>
    <row r="266" spans="1:8" ht="12.75">
      <c r="A266" s="1" t="s">
        <v>85</v>
      </c>
      <c r="B266" s="1" t="s">
        <v>86</v>
      </c>
      <c r="C266" s="33">
        <f>C267+C272+C274+C268+C269+C271</f>
        <v>7870000</v>
      </c>
      <c r="D266" s="33">
        <f>D267+D272+D274+D268+D269+D271+D273+D270</f>
        <v>7282785.66</v>
      </c>
      <c r="E266" s="33">
        <f>E267+E272+E274+E268+E269+E271+E273+E270</f>
        <v>6974960.490000001</v>
      </c>
      <c r="F266" s="33">
        <f>F267+F272+F274+F268+F269+F271+F273</f>
        <v>6780456.029999999</v>
      </c>
      <c r="G266" s="28">
        <f t="shared" si="19"/>
        <v>95.77324962767064</v>
      </c>
      <c r="H266" s="33">
        <f t="shared" si="20"/>
        <v>307825.169999999</v>
      </c>
    </row>
    <row r="267" spans="1:8" ht="12.75">
      <c r="A267" s="3" t="s">
        <v>114</v>
      </c>
      <c r="B267" s="3" t="s">
        <v>279</v>
      </c>
      <c r="C267" s="35">
        <f aca="true" t="shared" si="24" ref="C267:E269">C282</f>
        <v>744000</v>
      </c>
      <c r="D267" s="35">
        <f t="shared" si="24"/>
        <v>684000</v>
      </c>
      <c r="E267" s="35">
        <f t="shared" si="24"/>
        <v>653864.84</v>
      </c>
      <c r="F267" s="35">
        <f>F282</f>
        <v>800041.05</v>
      </c>
      <c r="G267" s="27">
        <f t="shared" si="19"/>
        <v>95.59427485380117</v>
      </c>
      <c r="H267" s="30">
        <f t="shared" si="20"/>
        <v>30135.160000000033</v>
      </c>
    </row>
    <row r="268" spans="1:8" ht="38.25">
      <c r="A268" s="17" t="s">
        <v>220</v>
      </c>
      <c r="B268" s="3" t="s">
        <v>280</v>
      </c>
      <c r="C268" s="35">
        <f t="shared" si="24"/>
        <v>2000</v>
      </c>
      <c r="D268" s="35">
        <f t="shared" si="24"/>
        <v>0</v>
      </c>
      <c r="E268" s="35">
        <f t="shared" si="24"/>
        <v>0</v>
      </c>
      <c r="F268" s="35">
        <f>F283</f>
        <v>200</v>
      </c>
      <c r="G268" s="27" t="e">
        <f t="shared" si="19"/>
        <v>#DIV/0!</v>
      </c>
      <c r="H268" s="30">
        <f t="shared" si="20"/>
        <v>0</v>
      </c>
    </row>
    <row r="269" spans="1:8" ht="12.75">
      <c r="A269" s="3" t="s">
        <v>116</v>
      </c>
      <c r="B269" s="3" t="s">
        <v>281</v>
      </c>
      <c r="C269" s="35">
        <f t="shared" si="24"/>
        <v>225000</v>
      </c>
      <c r="D269" s="35">
        <f t="shared" si="24"/>
        <v>210000</v>
      </c>
      <c r="E269" s="35">
        <f t="shared" si="24"/>
        <v>148492.24</v>
      </c>
      <c r="F269" s="35">
        <f>F284</f>
        <v>224737.5</v>
      </c>
      <c r="G269" s="27">
        <f t="shared" si="19"/>
        <v>70.71059047619048</v>
      </c>
      <c r="H269" s="30">
        <f t="shared" si="20"/>
        <v>61507.76000000001</v>
      </c>
    </row>
    <row r="270" spans="1:8" ht="25.5">
      <c r="A270" s="13" t="s">
        <v>119</v>
      </c>
      <c r="B270" s="3" t="s">
        <v>385</v>
      </c>
      <c r="C270" s="35"/>
      <c r="D270" s="35">
        <f>D285</f>
        <v>117500</v>
      </c>
      <c r="E270" s="35">
        <f>E285</f>
        <v>97354.11</v>
      </c>
      <c r="F270" s="35"/>
      <c r="G270" s="27"/>
      <c r="H270" s="30"/>
    </row>
    <row r="271" spans="1:8" ht="25.5">
      <c r="A271" s="13" t="s">
        <v>121</v>
      </c>
      <c r="B271" s="3" t="s">
        <v>282</v>
      </c>
      <c r="C271" s="35">
        <f>C276+C280+C286</f>
        <v>1212000</v>
      </c>
      <c r="D271" s="35">
        <f>D276+D280+D286</f>
        <v>1158400</v>
      </c>
      <c r="E271" s="35">
        <f>E276+E280+E286</f>
        <v>1017267.77</v>
      </c>
      <c r="F271" s="35">
        <f>F276+F280+F286</f>
        <v>1126526.81</v>
      </c>
      <c r="G271" s="27">
        <f t="shared" si="19"/>
        <v>87.81662379143647</v>
      </c>
      <c r="H271" s="30">
        <f t="shared" si="20"/>
        <v>141132.22999999998</v>
      </c>
    </row>
    <row r="272" spans="1:8" ht="51">
      <c r="A272" s="17" t="s">
        <v>157</v>
      </c>
      <c r="B272" s="3" t="s">
        <v>283</v>
      </c>
      <c r="C272" s="35">
        <f>C277</f>
        <v>5685000</v>
      </c>
      <c r="D272" s="35">
        <f>D277</f>
        <v>4918690.66</v>
      </c>
      <c r="E272" s="35">
        <f>E277</f>
        <v>4875997.9</v>
      </c>
      <c r="F272" s="35">
        <f>F277</f>
        <v>4618830.77</v>
      </c>
      <c r="G272" s="27">
        <f t="shared" si="19"/>
        <v>99.13202998620775</v>
      </c>
      <c r="H272" s="30">
        <f t="shared" si="20"/>
        <v>42692.75999999978</v>
      </c>
    </row>
    <row r="273" spans="1:8" ht="12.75">
      <c r="A273" s="17" t="s">
        <v>159</v>
      </c>
      <c r="B273" s="3" t="s">
        <v>360</v>
      </c>
      <c r="C273" s="35"/>
      <c r="D273" s="35">
        <f>D278</f>
        <v>187195</v>
      </c>
      <c r="E273" s="35">
        <f>E278</f>
        <v>180195</v>
      </c>
      <c r="F273" s="35">
        <f>F278</f>
        <v>8500</v>
      </c>
      <c r="G273" s="27"/>
      <c r="H273" s="30"/>
    </row>
    <row r="274" spans="1:8" ht="12.75">
      <c r="A274" s="3" t="s">
        <v>125</v>
      </c>
      <c r="B274" s="3" t="s">
        <v>284</v>
      </c>
      <c r="C274" s="35">
        <f>C287</f>
        <v>2000</v>
      </c>
      <c r="D274" s="35">
        <f>D287</f>
        <v>7000</v>
      </c>
      <c r="E274" s="35">
        <f>E287</f>
        <v>1788.63</v>
      </c>
      <c r="F274" s="35">
        <f>F287</f>
        <v>1619.9</v>
      </c>
      <c r="G274" s="27">
        <f t="shared" si="19"/>
        <v>25.55185714285714</v>
      </c>
      <c r="H274" s="30">
        <f t="shared" si="20"/>
        <v>5211.37</v>
      </c>
    </row>
    <row r="275" spans="1:8" ht="12.75">
      <c r="A275" s="23" t="s">
        <v>87</v>
      </c>
      <c r="B275" s="23" t="s">
        <v>88</v>
      </c>
      <c r="C275" s="31">
        <f>C276+C277</f>
        <v>6440000</v>
      </c>
      <c r="D275" s="31">
        <f>D276+D277+D278</f>
        <v>5905585.66</v>
      </c>
      <c r="E275" s="31">
        <f>E276+E277+E278</f>
        <v>5772916.65</v>
      </c>
      <c r="F275" s="31">
        <f>F276+F277+F278</f>
        <v>5249473.869999999</v>
      </c>
      <c r="G275" s="28">
        <f t="shared" si="19"/>
        <v>97.75349952336481</v>
      </c>
      <c r="H275" s="33">
        <f t="shared" si="20"/>
        <v>132669.00999999978</v>
      </c>
    </row>
    <row r="276" spans="1:8" ht="25.5">
      <c r="A276" s="13" t="s">
        <v>121</v>
      </c>
      <c r="B276" s="3" t="s">
        <v>256</v>
      </c>
      <c r="C276" s="3">
        <v>755000</v>
      </c>
      <c r="D276" s="34">
        <v>799700</v>
      </c>
      <c r="E276" s="34">
        <v>716723.75</v>
      </c>
      <c r="F276" s="34">
        <v>622143.1</v>
      </c>
      <c r="G276" s="27">
        <f t="shared" si="19"/>
        <v>89.6240777791672</v>
      </c>
      <c r="H276" s="30">
        <f t="shared" si="20"/>
        <v>82976.25</v>
      </c>
    </row>
    <row r="277" spans="1:8" ht="51">
      <c r="A277" s="17" t="s">
        <v>157</v>
      </c>
      <c r="B277" s="3" t="s">
        <v>257</v>
      </c>
      <c r="C277" s="3">
        <v>5685000</v>
      </c>
      <c r="D277" s="34">
        <v>4918690.66</v>
      </c>
      <c r="E277" s="34">
        <v>4875997.9</v>
      </c>
      <c r="F277" s="34">
        <v>4618830.77</v>
      </c>
      <c r="G277" s="27">
        <f t="shared" si="19"/>
        <v>99.13202998620775</v>
      </c>
      <c r="H277" s="30">
        <f t="shared" si="20"/>
        <v>42692.75999999978</v>
      </c>
    </row>
    <row r="278" spans="1:8" ht="12.75">
      <c r="A278" s="17" t="s">
        <v>159</v>
      </c>
      <c r="B278" s="3" t="s">
        <v>359</v>
      </c>
      <c r="C278" s="3"/>
      <c r="D278" s="34">
        <v>187195</v>
      </c>
      <c r="E278" s="34">
        <v>180195</v>
      </c>
      <c r="F278" s="34">
        <v>8500</v>
      </c>
      <c r="G278" s="27"/>
      <c r="H278" s="30"/>
    </row>
    <row r="279" spans="1:8" ht="12.75">
      <c r="A279" s="23" t="s">
        <v>89</v>
      </c>
      <c r="B279" s="23" t="s">
        <v>90</v>
      </c>
      <c r="C279" s="31">
        <f>C280</f>
        <v>200000</v>
      </c>
      <c r="D279" s="31">
        <f>D280</f>
        <v>200000</v>
      </c>
      <c r="E279" s="31">
        <f>E280</f>
        <v>173790</v>
      </c>
      <c r="F279" s="31">
        <f>F280</f>
        <v>173248.09</v>
      </c>
      <c r="G279" s="28">
        <f t="shared" si="19"/>
        <v>86.895</v>
      </c>
      <c r="H279" s="33">
        <f t="shared" si="20"/>
        <v>26210</v>
      </c>
    </row>
    <row r="280" spans="1:8" ht="25.5">
      <c r="A280" s="13" t="s">
        <v>121</v>
      </c>
      <c r="B280" s="3" t="s">
        <v>258</v>
      </c>
      <c r="C280" s="3">
        <v>200000</v>
      </c>
      <c r="D280" s="34">
        <v>200000</v>
      </c>
      <c r="E280" s="34">
        <v>173790</v>
      </c>
      <c r="F280" s="34">
        <v>173248.09</v>
      </c>
      <c r="G280" s="27">
        <f>E280/D280*100</f>
        <v>86.895</v>
      </c>
      <c r="H280" s="30">
        <f>D280-E280</f>
        <v>26210</v>
      </c>
    </row>
    <row r="281" spans="1:8" ht="25.5">
      <c r="A281" s="24" t="s">
        <v>91</v>
      </c>
      <c r="B281" s="23" t="s">
        <v>92</v>
      </c>
      <c r="C281" s="31">
        <f>C282+C287+C283+C284+C286</f>
        <v>1230000</v>
      </c>
      <c r="D281" s="31">
        <f>D282+D287+D283+D284+D286+D285</f>
        <v>1177200</v>
      </c>
      <c r="E281" s="31">
        <f>E282+E287+E283+E284+E286+E285</f>
        <v>1028253.84</v>
      </c>
      <c r="F281" s="31">
        <f>F282+F287+F283+F284+F286</f>
        <v>1357734.07</v>
      </c>
      <c r="G281" s="28">
        <f t="shared" si="19"/>
        <v>87.34742099898062</v>
      </c>
      <c r="H281" s="33">
        <f t="shared" si="20"/>
        <v>148946.16000000003</v>
      </c>
    </row>
    <row r="282" spans="1:8" ht="12.75">
      <c r="A282" s="3" t="s">
        <v>114</v>
      </c>
      <c r="B282" s="3" t="s">
        <v>259</v>
      </c>
      <c r="C282" s="34">
        <v>744000</v>
      </c>
      <c r="D282" s="34">
        <v>684000</v>
      </c>
      <c r="E282" s="34">
        <v>653864.84</v>
      </c>
      <c r="F282" s="34">
        <v>800041.05</v>
      </c>
      <c r="G282" s="27">
        <f t="shared" si="19"/>
        <v>95.59427485380117</v>
      </c>
      <c r="H282" s="30">
        <f t="shared" si="20"/>
        <v>30135.160000000033</v>
      </c>
    </row>
    <row r="283" spans="1:8" ht="38.25">
      <c r="A283" s="17" t="s">
        <v>220</v>
      </c>
      <c r="B283" s="3" t="s">
        <v>260</v>
      </c>
      <c r="C283" s="34">
        <v>2000</v>
      </c>
      <c r="D283" s="34">
        <v>0</v>
      </c>
      <c r="E283" s="34">
        <v>0</v>
      </c>
      <c r="F283" s="34">
        <v>200</v>
      </c>
      <c r="G283" s="27" t="e">
        <f t="shared" si="19"/>
        <v>#DIV/0!</v>
      </c>
      <c r="H283" s="30">
        <f t="shared" si="20"/>
        <v>0</v>
      </c>
    </row>
    <row r="284" spans="1:8" ht="12.75">
      <c r="A284" s="3" t="s">
        <v>116</v>
      </c>
      <c r="B284" s="3" t="s">
        <v>261</v>
      </c>
      <c r="C284" s="34">
        <v>225000</v>
      </c>
      <c r="D284" s="34">
        <v>210000</v>
      </c>
      <c r="E284" s="34">
        <v>148492.24</v>
      </c>
      <c r="F284" s="34">
        <v>224737.5</v>
      </c>
      <c r="G284" s="27">
        <f t="shared" si="19"/>
        <v>70.71059047619048</v>
      </c>
      <c r="H284" s="30">
        <f t="shared" si="20"/>
        <v>61507.76000000001</v>
      </c>
    </row>
    <row r="285" spans="1:8" ht="25.5">
      <c r="A285" s="13" t="s">
        <v>119</v>
      </c>
      <c r="B285" s="3" t="s">
        <v>384</v>
      </c>
      <c r="C285" s="34"/>
      <c r="D285" s="34">
        <v>117500</v>
      </c>
      <c r="E285" s="34">
        <v>97354.11</v>
      </c>
      <c r="F285" s="34"/>
      <c r="G285" s="27">
        <f t="shared" si="19"/>
        <v>82.85456170212765</v>
      </c>
      <c r="H285" s="30">
        <f t="shared" si="20"/>
        <v>20145.89</v>
      </c>
    </row>
    <row r="286" spans="1:8" ht="25.5">
      <c r="A286" s="13" t="s">
        <v>121</v>
      </c>
      <c r="B286" s="3" t="s">
        <v>262</v>
      </c>
      <c r="C286" s="34">
        <v>257000</v>
      </c>
      <c r="D286" s="34">
        <v>158700</v>
      </c>
      <c r="E286" s="34">
        <v>126754.02</v>
      </c>
      <c r="F286" s="34">
        <v>331135.62</v>
      </c>
      <c r="G286" s="27">
        <f t="shared" si="19"/>
        <v>79.8702079395085</v>
      </c>
      <c r="H286" s="30">
        <f t="shared" si="20"/>
        <v>31945.979999999996</v>
      </c>
    </row>
    <row r="287" spans="1:8" ht="12.75">
      <c r="A287" s="3" t="s">
        <v>125</v>
      </c>
      <c r="B287" s="3" t="s">
        <v>263</v>
      </c>
      <c r="C287" s="34">
        <v>2000</v>
      </c>
      <c r="D287" s="34">
        <v>7000</v>
      </c>
      <c r="E287" s="34">
        <v>1788.63</v>
      </c>
      <c r="F287" s="34">
        <v>1619.9</v>
      </c>
      <c r="G287" s="27">
        <f t="shared" si="19"/>
        <v>25.55185714285714</v>
      </c>
      <c r="H287" s="30">
        <f t="shared" si="20"/>
        <v>5211.37</v>
      </c>
    </row>
    <row r="288" spans="1:8" ht="12.75">
      <c r="A288" s="1" t="s">
        <v>93</v>
      </c>
      <c r="B288" s="1" t="s">
        <v>94</v>
      </c>
      <c r="C288" s="33">
        <f aca="true" t="shared" si="25" ref="C288:F289">C289</f>
        <v>200000</v>
      </c>
      <c r="D288" s="33">
        <f t="shared" si="25"/>
        <v>400000</v>
      </c>
      <c r="E288" s="33">
        <f t="shared" si="25"/>
        <v>400000</v>
      </c>
      <c r="F288" s="33">
        <f t="shared" si="25"/>
        <v>200000</v>
      </c>
      <c r="G288" s="28">
        <f t="shared" si="19"/>
        <v>100</v>
      </c>
      <c r="H288" s="33">
        <f t="shared" si="20"/>
        <v>0</v>
      </c>
    </row>
    <row r="289" spans="1:8" ht="12.75">
      <c r="A289" s="23" t="s">
        <v>95</v>
      </c>
      <c r="B289" s="23" t="s">
        <v>96</v>
      </c>
      <c r="C289" s="31">
        <f t="shared" si="25"/>
        <v>200000</v>
      </c>
      <c r="D289" s="31">
        <f t="shared" si="25"/>
        <v>400000</v>
      </c>
      <c r="E289" s="31">
        <f t="shared" si="25"/>
        <v>400000</v>
      </c>
      <c r="F289" s="31">
        <f t="shared" si="25"/>
        <v>200000</v>
      </c>
      <c r="G289" s="28">
        <f t="shared" si="19"/>
        <v>100</v>
      </c>
      <c r="H289" s="33">
        <f t="shared" si="20"/>
        <v>0</v>
      </c>
    </row>
    <row r="290" spans="1:8" ht="51">
      <c r="A290" s="17" t="s">
        <v>264</v>
      </c>
      <c r="B290" s="3" t="s">
        <v>265</v>
      </c>
      <c r="C290" s="3">
        <v>200000</v>
      </c>
      <c r="D290" s="34">
        <v>400000</v>
      </c>
      <c r="E290" s="34">
        <v>400000</v>
      </c>
      <c r="F290" s="34">
        <v>200000</v>
      </c>
      <c r="G290" s="27">
        <f>E290/D290*100</f>
        <v>100</v>
      </c>
      <c r="H290" s="30">
        <f>D290-E290</f>
        <v>0</v>
      </c>
    </row>
    <row r="291" spans="1:8" ht="51">
      <c r="A291" s="14" t="s">
        <v>97</v>
      </c>
      <c r="B291" s="1" t="s">
        <v>98</v>
      </c>
      <c r="C291" s="33">
        <f aca="true" t="shared" si="26" ref="C291:F292">C292</f>
        <v>31805000</v>
      </c>
      <c r="D291" s="33">
        <f>D292+D295</f>
        <v>32538422</v>
      </c>
      <c r="E291" s="33">
        <f>E292+E295</f>
        <v>32476800</v>
      </c>
      <c r="F291" s="33">
        <f>F292+F295</f>
        <v>34953000</v>
      </c>
      <c r="G291" s="28">
        <f>E291/D291*100</f>
        <v>99.810617736779</v>
      </c>
      <c r="H291" s="33">
        <f>D291-E291</f>
        <v>61622</v>
      </c>
    </row>
    <row r="292" spans="1:8" ht="38.25">
      <c r="A292" s="14" t="s">
        <v>99</v>
      </c>
      <c r="B292" s="1" t="s">
        <v>100</v>
      </c>
      <c r="C292" s="33">
        <f t="shared" si="26"/>
        <v>31805000</v>
      </c>
      <c r="D292" s="33">
        <f t="shared" si="26"/>
        <v>30856800</v>
      </c>
      <c r="E292" s="33">
        <f t="shared" si="26"/>
        <v>30856800</v>
      </c>
      <c r="F292" s="33">
        <f t="shared" si="26"/>
        <v>33943000</v>
      </c>
      <c r="G292" s="28">
        <f>E292/D292*100</f>
        <v>100</v>
      </c>
      <c r="H292" s="33">
        <f>D292-E292</f>
        <v>0</v>
      </c>
    </row>
    <row r="293" spans="1:8" ht="25.5">
      <c r="A293" s="22" t="s">
        <v>266</v>
      </c>
      <c r="B293" s="3" t="s">
        <v>267</v>
      </c>
      <c r="C293" s="34">
        <v>31805000</v>
      </c>
      <c r="D293" s="34">
        <v>30856800</v>
      </c>
      <c r="E293" s="34">
        <v>30856800</v>
      </c>
      <c r="F293" s="34">
        <v>33943000</v>
      </c>
      <c r="G293" s="27">
        <f>E293/D293*100</f>
        <v>100</v>
      </c>
      <c r="H293" s="30">
        <f>D293-E293</f>
        <v>0</v>
      </c>
    </row>
    <row r="294" spans="1:8" s="4" customFormat="1" ht="12.75">
      <c r="A294" s="14" t="s">
        <v>110</v>
      </c>
      <c r="B294" s="1" t="s">
        <v>111</v>
      </c>
      <c r="C294" s="33"/>
      <c r="D294" s="33"/>
      <c r="E294" s="33"/>
      <c r="F294" s="33"/>
      <c r="G294" s="28"/>
      <c r="H294" s="33"/>
    </row>
    <row r="295" spans="1:8" s="4" customFormat="1" ht="12.75">
      <c r="A295" s="14" t="s">
        <v>106</v>
      </c>
      <c r="B295" s="1" t="s">
        <v>377</v>
      </c>
      <c r="C295" s="1"/>
      <c r="D295" s="33">
        <v>1681622</v>
      </c>
      <c r="E295" s="33">
        <v>1620000</v>
      </c>
      <c r="F295" s="33">
        <v>1010000</v>
      </c>
      <c r="G295" s="28"/>
      <c r="H295" s="33"/>
    </row>
    <row r="296" spans="1:8" ht="12.75">
      <c r="A296" s="17" t="s">
        <v>101</v>
      </c>
      <c r="B296" s="3"/>
      <c r="C296" s="3">
        <v>0</v>
      </c>
      <c r="D296" s="3">
        <v>-1795375.08</v>
      </c>
      <c r="E296" s="11">
        <v>-286364.09</v>
      </c>
      <c r="F296" s="11">
        <v>835372.23</v>
      </c>
      <c r="G296" s="3"/>
      <c r="H296" s="3"/>
    </row>
    <row r="297" ht="12.75">
      <c r="D297" t="s">
        <v>103</v>
      </c>
    </row>
    <row r="298" spans="1:7" ht="15">
      <c r="A298" s="37" t="s">
        <v>104</v>
      </c>
      <c r="G298" s="37" t="s">
        <v>105</v>
      </c>
    </row>
    <row r="299" ht="12.75">
      <c r="F299" t="s">
        <v>103</v>
      </c>
    </row>
    <row r="301" ht="12.75">
      <c r="D301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2017-01-18T11:29:42Z</cp:lastPrinted>
  <dcterms:created xsi:type="dcterms:W3CDTF">2005-05-20T13:40:13Z</dcterms:created>
  <dcterms:modified xsi:type="dcterms:W3CDTF">2017-01-18T12:03:23Z</dcterms:modified>
  <cp:category/>
  <cp:version/>
  <cp:contentType/>
  <cp:contentStatus/>
</cp:coreProperties>
</file>