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<sst xmlns="http://schemas.openxmlformats.org/spreadsheetml/2006/main" count="1255" uniqueCount="415">
  <si>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</si>
  <si>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</si>
  <si>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</si>
  <si>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</si>
  <si>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</si>
  <si>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</si>
  <si>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</si>
  <si>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</si>
  <si>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</si>
  <si>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</si>
  <si>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</si>
  <si>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</si>
  <si>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</si>
  <si>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</si>
  <si>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</si>
  <si>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</si>
  <si>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</si>
  <si>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</si>
  <si>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</si>
  <si>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</si>
  <si>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</si>
  <si>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</si>
  <si>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</si>
  <si>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</si>
  <si>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</si>
  <si>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</si>
  <si>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</si>
  <si>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</si>
  <si>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</si>
  <si>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</si>
  <si>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</si>
  <si>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</si>
  <si>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</si>
  <si>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</si>
  <si>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</si>
  <si>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</si>
  <si>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</si>
  <si>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</si>
  <si>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</si>
  <si>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</si>
  <si>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</si>
  <si>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</si>
  <si>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</si>
  <si>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</si>
  <si>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</si>
  <si>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</si>
  <si>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</si>
  <si>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</si>
  <si>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</si>
  <si>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</si>
  <si>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</si>
  <si>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</si>
  <si>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</si>
  <si>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</si>
  <si>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</si>
  <si>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</si>
  <si>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</si>
  <si>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</si>
  <si>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</si>
  <si>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</si>
  <si>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</si>
  <si>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</si>
  <si>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</si>
  <si>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</si>
  <si>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</si>
  <si>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</si>
  <si>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</si>
  <si>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</si>
  <si>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</si>
  <si>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</si>
  <si>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</si>
  <si>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</si>
  <si>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</si>
  <si>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</si>
  <si>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</si>
  <si>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</si>
  <si>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</si>
  <si>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</si>
  <si>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</si>
  <si>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</si>
  <si>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</si>
  <si>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</si>
  <si>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</si>
  <si>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</si>
  <si>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</si>
  <si>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</si>
  <si>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</si>
  <si>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</si>
  <si>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</si>
  <si>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</si>
  <si>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</si>
  <si>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</si>
  <si>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</si>
  <si>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</si>
  <si>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</si>
  <si>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</si>
  <si>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</si>
  <si>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</si>
  <si>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</si>
  <si>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</si>
  <si>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</si>
  <si>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</si>
  <si>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</si>
  <si>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</si>
  <si>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</si>
  <si>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</si>
  <si>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</si>
  <si>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</si>
  <si>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</si>
  <si>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</si>
  <si>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</si>
  <si>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</si>
  <si>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</si>
  <si>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</si>
  <si>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</si>
  <si>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</si>
  <si>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</si>
  <si>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</si>
  <si>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</si>
  <si>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</si>
  <si>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</si>
  <si>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</si>
  <si>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</si>
  <si>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</si>
  <si>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</si>
  <si>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</si>
  <si>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</si>
  <si>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</si>
  <si>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</si>
  <si>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</si>
  <si>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</si>
  <si>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</si>
  <si>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</si>
  <si>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</si>
  <si>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</si>
  <si>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</si>
  <si>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</si>
  <si>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</si>
  <si>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</si>
  <si>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</si>
  <si>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</si>
  <si>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</si>
  <si>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</si>
  <si>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</si>
  <si>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</si>
  <si>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</si>
  <si>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</si>
  <si>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</si>
  <si>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</si>
  <si>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</si>
  <si>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</si>
  <si>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</si>
  <si>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</si>
  <si>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</si>
  <si>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</si>
  <si>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</si>
  <si>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</si>
  <si>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</si>
  <si>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</si>
  <si>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</si>
  <si>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</si>
  <si>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</si>
  <si>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</si>
  <si>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</si>
  <si>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</si>
  <si>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</si>
  <si>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</si>
  <si>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</si>
  <si>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</si>
  <si>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</si>
  <si>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</si>
  <si>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</si>
  <si>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</si>
  <si>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</si>
  <si>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</si>
  <si>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</si>
  <si>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</si>
  <si>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</si>
  <si>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</si>
  <si>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</si>
  <si>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</si>
  <si>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</si>
  <si>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</si>
  <si>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</si>
  <si>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</si>
  <si>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</si>
  <si>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</si>
  <si>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</si>
  <si>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</si>
  <si>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</si>
  <si>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</si>
  <si>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</si>
  <si>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</si>
  <si>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</si>
  <si>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</si>
  <si>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</si>
  <si>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</si>
  <si>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</si>
  <si>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</si>
  <si>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</si>
  <si>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</si>
  <si>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</si>
  <si>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</si>
  <si>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</si>
  <si>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</si>
  <si>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</si>
  <si>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</si>
  <si>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</si>
  <si>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</si>
  <si>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</si>
  <si>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</si>
  <si>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</si>
  <si>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</si>
  <si>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</si>
  <si>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</si>
  <si>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</si>
  <si>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</si>
  <si>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</si>
  <si>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</si>
  <si>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</si>
  <si>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</si>
  <si>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</si>
  <si>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</si>
  <si>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</si>
  <si>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</si>
  <si>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</si>
  <si>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</si>
  <si>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</si>
  <si>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</si>
  <si>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</si>
  <si>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</si>
  <si>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</si>
  <si>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</si>
  <si>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</si>
  <si>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</si>
  <si>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</si>
  <si>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</si>
  <si>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</si>
  <si>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</si>
  <si>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</si>
  <si>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</si>
  <si>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</si>
  <si>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</si>
  <si>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</si>
  <si>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</si>
  <si>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</si>
  <si>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</si>
  <si>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</si>
  <si>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</si>
  <si>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</si>
  <si>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</si>
  <si>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</si>
  <si>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</si>
  <si>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</si>
  <si>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</si>
  <si>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</si>
  <si>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</si>
  <si>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</si>
  <si>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</si>
  <si>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</si>
  <si>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</si>
  <si>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</si>
  <si>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</si>
  <si>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</si>
  <si>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</si>
  <si>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</si>
  <si>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</si>
  <si>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</si>
  <si>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</si>
  <si>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</si>
  <si>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</si>
  <si>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</si>
  <si>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</si>
  <si>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</si>
  <si>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</si>
  <si>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</si>
  <si>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</si>
  <si>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</si>
  <si>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</si>
  <si>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</si>
  <si>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</si>
  <si>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</si>
  <si>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</si>
  <si>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</si>
  <si>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</si>
  <si>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</si>
  <si>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</si>
  <si>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</si>
  <si>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</si>
  <si>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</si>
  <si>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</si>
  <si>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</si>
  <si>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</si>
  <si>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</si>
  <si>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</si>
  <si>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</si>
  <si>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</si>
  <si>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</si>
  <si>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</si>
  <si>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</si>
  <si>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</si>
  <si>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</si>
  <si>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</si>
  <si>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</si>
  <si>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</si>
  <si>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</si>
  <si>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</si>
  <si>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</si>
  <si>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</si>
  <si>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</si>
  <si>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</si>
  <si>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</si>
  <si>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</si>
  <si>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</si>
  <si>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</si>
  <si>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</si>
  <si>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</si>
  <si>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</si>
  <si>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</si>
  <si>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</si>
  <si>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</si>
  <si>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</si>
  <si>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</si>
  <si>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</si>
  <si>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</si>
  <si>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</si>
  <si>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</si>
  <si>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</si>
  <si>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</si>
  <si>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000 0503 0000000 852 000</t>
  </si>
  <si>
    <t>000 0500 0000000 244 000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</si>
  <si>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</si>
  <si>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</si>
  <si>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</si>
  <si>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</si>
  <si>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</si>
  <si>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</si>
  <si>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</si>
  <si>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</si>
  <si>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</si>
  <si>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</si>
  <si>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</si>
  <si>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</si>
  <si>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</si>
  <si>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</si>
  <si>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</si>
  <si>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</si>
  <si>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</si>
  <si>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</si>
  <si>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</si>
  <si>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</si>
  <si>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</si>
  <si>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</si>
  <si>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</si>
  <si>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</si>
  <si>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</si>
  <si>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</si>
  <si>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</si>
  <si>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</si>
  <si>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</si>
  <si>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</si>
  <si>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</si>
  <si>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</si>
  <si>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</si>
  <si>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</si>
  <si>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</si>
  <si>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</si>
  <si>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</si>
  <si>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</si>
  <si>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</si>
  <si>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</si>
  <si>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</si>
  <si>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</si>
  <si>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</si>
  <si>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</si>
  <si>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</si>
  <si>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</si>
  <si>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</si>
  <si>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</si>
  <si>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</si>
  <si>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</si>
  <si>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</si>
  <si>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</si>
  <si>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</si>
  <si>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</si>
  <si>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</si>
  <si>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</si>
  <si>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</si>
  <si>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</si>
  <si>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</si>
  <si>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</si>
  <si>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</si>
  <si>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</si>
  <si>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</si>
  <si>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</si>
  <si>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</si>
  <si>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</si>
  <si>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</si>
  <si>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</si>
  <si>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</si>
  <si>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</si>
  <si>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</si>
  <si>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</si>
  <si>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</si>
  <si>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</si>
  <si>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000 0501 0000000 811 000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</si>
  <si>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</si>
  <si>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</si>
  <si>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</si>
  <si>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</si>
  <si>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</si>
  <si>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Справки об испонении бюджета по расходам районного бюджета на                                             1 августа  2017 года</t>
  </si>
  <si>
    <t>Справки об испонении бюджета по расходам консолидированного бюджета на 1 августа  2017 года</t>
  </si>
  <si>
    <t>Исполнено  на 01.08.2017 года</t>
  </si>
  <si>
    <t>Исполнено  на 01.08.2016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</si>
</sst>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tabSelected="1" zoomScalePageLayoutView="0" workbookViewId="0" topLeftCell="A1">
      <selection activeCell="E300" sqref="E300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412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413</v>
      </c>
      <c r="F5" s="19" t="s">
        <v>414</v>
      </c>
      <c r="G5" s="44" t="s">
        <v>388</v>
      </c>
      <c r="H5" s="45"/>
    </row>
    <row r="6" spans="1:8" s="7" customFormat="1" ht="38.25">
      <c r="A6" s="8"/>
      <c r="B6" s="16"/>
      <c r="C6" s="38" t="s">
        <v>321</v>
      </c>
      <c r="D6" s="38" t="s">
        <v>321</v>
      </c>
      <c r="E6" s="38" t="s">
        <v>321</v>
      </c>
      <c r="F6" s="38" t="s">
        <v>321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C8+C72+C76+C116+C153+C171+C174+C227+C266+C270+C288+C312+C315</f>
        <v>385107280.64</v>
      </c>
      <c r="D7" s="29">
        <f>D8+D72+D76+D116+D153+D171+D174+D227+D266+D270+D288+D312+D315</f>
        <v>411983911.30999994</v>
      </c>
      <c r="E7" s="29">
        <f>E8+E72+E76+E116+E153+E171+E174+E227+E266+E270+E288+E312+E315</f>
        <v>234428438.22999996</v>
      </c>
      <c r="F7" s="29">
        <f>F8+F72+F76+F116+F153+F171+F174+F227+F266+F270+F288+F312+F315</f>
        <v>258355930.68000004</v>
      </c>
      <c r="G7" s="28">
        <f>E7/D7*100</f>
        <v>56.90232841485957</v>
      </c>
      <c r="H7" s="33">
        <f>D7-E7</f>
        <v>177555473.07999998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66042177</v>
      </c>
      <c r="D8" s="29">
        <f>D9+D17+D18+D19+D13+D21+D23+D22</f>
        <v>67723384.78</v>
      </c>
      <c r="E8" s="29">
        <f>E9+E17+E18+E19+E13+E21+E23+E22</f>
        <v>30853512.14</v>
      </c>
      <c r="F8" s="29">
        <f>F9+F17+F18+F19+F13+F21+F23+F22+F20</f>
        <v>30955378.36</v>
      </c>
      <c r="G8" s="28">
        <f aca="true" t="shared" si="0" ref="G8:G79">E8/D8*100</f>
        <v>45.55813658786828</v>
      </c>
      <c r="H8" s="33">
        <f aca="true" t="shared" si="1" ref="H8:H79">D8-E8</f>
        <v>36869872.64</v>
      </c>
    </row>
    <row r="9" spans="1:8" s="7" customFormat="1" ht="25.5">
      <c r="A9" s="17" t="s">
        <v>126</v>
      </c>
      <c r="B9" s="3" t="s">
        <v>127</v>
      </c>
      <c r="C9" s="35">
        <f>C10+C11+C12</f>
        <v>34225763.150000006</v>
      </c>
      <c r="D9" s="35">
        <f>D10+D11+D12</f>
        <v>35063588.900000006</v>
      </c>
      <c r="E9" s="35">
        <f>E10+E11+E12</f>
        <v>20240454.450000003</v>
      </c>
      <c r="F9" s="35">
        <f>F10+F11+F12</f>
        <v>19744719.46</v>
      </c>
      <c r="G9" s="27">
        <f t="shared" si="0"/>
        <v>57.7249936044054</v>
      </c>
      <c r="H9" s="30">
        <f t="shared" si="1"/>
        <v>14823134.450000003</v>
      </c>
    </row>
    <row r="10" spans="1:8" s="7" customFormat="1" ht="12.75">
      <c r="A10" s="3" t="s">
        <v>113</v>
      </c>
      <c r="B10" s="3" t="s">
        <v>112</v>
      </c>
      <c r="C10" s="35">
        <f>C26+C31+C38+C47+C60</f>
        <v>26316453.810000002</v>
      </c>
      <c r="D10" s="35">
        <f>D26+D31+D38+D47+D60</f>
        <v>26850903.810000002</v>
      </c>
      <c r="E10" s="35">
        <f>E26+E31+E38+E47+E60</f>
        <v>15456285.81</v>
      </c>
      <c r="F10" s="35">
        <f>F26+F31+F38+F47+F60</f>
        <v>14772097.85</v>
      </c>
      <c r="G10" s="27">
        <f t="shared" si="0"/>
        <v>57.56337261259586</v>
      </c>
      <c r="H10" s="30">
        <f t="shared" si="1"/>
        <v>11394618.000000002</v>
      </c>
    </row>
    <row r="11" spans="1:8" s="7" customFormat="1" ht="12.75">
      <c r="A11" s="3" t="s">
        <v>115</v>
      </c>
      <c r="B11" s="3" t="s">
        <v>114</v>
      </c>
      <c r="C11" s="35">
        <f>C28+C32+C40+C49+C62</f>
        <v>7874309.34</v>
      </c>
      <c r="D11" s="35">
        <f>D28+D32+D40+D49+D62</f>
        <v>8111490.09</v>
      </c>
      <c r="E11" s="35">
        <f>E28+E32+E40+E49+E62</f>
        <v>4735671.140000001</v>
      </c>
      <c r="F11" s="35">
        <f>F28+F32+F40+F49+F62</f>
        <v>4739675.11</v>
      </c>
      <c r="G11" s="27">
        <f t="shared" si="0"/>
        <v>58.38225883846208</v>
      </c>
      <c r="H11" s="30">
        <f t="shared" si="1"/>
        <v>3375818.9499999993</v>
      </c>
    </row>
    <row r="12" spans="1:8" s="7" customFormat="1" ht="12.75">
      <c r="A12" s="5" t="s">
        <v>116</v>
      </c>
      <c r="B12" s="3" t="s">
        <v>117</v>
      </c>
      <c r="C12" s="35">
        <f>C39+C48+C61</f>
        <v>35000</v>
      </c>
      <c r="D12" s="35">
        <f>D39+D48+D61</f>
        <v>101195</v>
      </c>
      <c r="E12" s="35">
        <f>E39+E48+E61</f>
        <v>48497.5</v>
      </c>
      <c r="F12" s="35">
        <f>F39+F48+F61+F27</f>
        <v>232946.5</v>
      </c>
      <c r="G12" s="27">
        <f t="shared" si="0"/>
        <v>47.924798656060084</v>
      </c>
      <c r="H12" s="30">
        <f t="shared" si="1"/>
        <v>52697.5</v>
      </c>
    </row>
    <row r="13" spans="1:8" s="7" customFormat="1" ht="25.5">
      <c r="A13" s="17" t="s">
        <v>130</v>
      </c>
      <c r="B13" s="3" t="s">
        <v>137</v>
      </c>
      <c r="C13" s="35">
        <f>C14+C15+C16</f>
        <v>6322000</v>
      </c>
      <c r="D13" s="35">
        <f>D14+D15+D16</f>
        <v>6120000</v>
      </c>
      <c r="E13" s="35">
        <f>E14+E15+E16</f>
        <v>3746850.0900000003</v>
      </c>
      <c r="F13" s="35">
        <f>F14+F15+F16</f>
        <v>3043508.55</v>
      </c>
      <c r="G13" s="27">
        <f>E13/D13*100</f>
        <v>61.22304068627451</v>
      </c>
      <c r="H13" s="30">
        <f>D13-E13</f>
        <v>2373149.9099999997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C64</f>
        <v>4852000</v>
      </c>
      <c r="D14" s="35">
        <f t="shared" si="2"/>
        <v>5004000</v>
      </c>
      <c r="E14" s="35">
        <f aca="true" t="shared" si="3" ref="E14:F16">E64</f>
        <v>2833375.68</v>
      </c>
      <c r="F14" s="35">
        <f t="shared" si="3"/>
        <v>2271079.04</v>
      </c>
      <c r="G14" s="27">
        <f>E14/D14*100</f>
        <v>56.62221582733813</v>
      </c>
      <c r="H14" s="30">
        <f>D14-E14</f>
        <v>2170624.32</v>
      </c>
    </row>
    <row r="15" spans="1:8" s="7" customFormat="1" ht="12.75">
      <c r="A15" s="5" t="s">
        <v>132</v>
      </c>
      <c r="B15" s="3" t="s">
        <v>135</v>
      </c>
      <c r="C15" s="35">
        <f t="shared" si="2"/>
        <v>5000</v>
      </c>
      <c r="D15" s="35">
        <f t="shared" si="2"/>
        <v>5000</v>
      </c>
      <c r="E15" s="35">
        <f t="shared" si="3"/>
        <v>200</v>
      </c>
      <c r="F15" s="35">
        <f t="shared" si="3"/>
        <v>200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1465000</v>
      </c>
      <c r="D16" s="35">
        <f t="shared" si="2"/>
        <v>1111000</v>
      </c>
      <c r="E16" s="35">
        <f t="shared" si="3"/>
        <v>913274.41</v>
      </c>
      <c r="F16" s="35">
        <f t="shared" si="3"/>
        <v>772229.51</v>
      </c>
      <c r="G16" s="27">
        <f>E16/D16*100</f>
        <v>82.20291719171917</v>
      </c>
      <c r="H16" s="30">
        <f>D16-E16</f>
        <v>197725.58999999997</v>
      </c>
    </row>
    <row r="17" spans="1:8" s="7" customFormat="1" ht="23.25" customHeight="1">
      <c r="A17" s="13" t="s">
        <v>118</v>
      </c>
      <c r="B17" s="3" t="s">
        <v>119</v>
      </c>
      <c r="C17" s="35">
        <f>C33+C41+C50+C67</f>
        <v>4646798.3</v>
      </c>
      <c r="D17" s="35">
        <f>D33+D41+D50+D67</f>
        <v>5120421.07</v>
      </c>
      <c r="E17" s="35">
        <f>E33+E41+E50+E67</f>
        <v>1269827.44</v>
      </c>
      <c r="F17" s="35">
        <f>F33+F41+F50+F67</f>
        <v>1293987.25</v>
      </c>
      <c r="G17" s="27">
        <f t="shared" si="0"/>
        <v>24.799277689090516</v>
      </c>
      <c r="H17" s="30">
        <f t="shared" si="1"/>
        <v>3850593.6300000004</v>
      </c>
    </row>
    <row r="18" spans="1:8" s="7" customFormat="1" ht="25.5">
      <c r="A18" s="13" t="s">
        <v>120</v>
      </c>
      <c r="B18" s="3" t="s">
        <v>121</v>
      </c>
      <c r="C18" s="35">
        <f>C34+C42+C51+C68+C55</f>
        <v>10524005.55</v>
      </c>
      <c r="D18" s="35">
        <f>D34+D42+D51+D68+D55</f>
        <v>14870979.73</v>
      </c>
      <c r="E18" s="35">
        <f>E34+E42+E51+E68+E55</f>
        <v>5558912.1</v>
      </c>
      <c r="F18" s="35">
        <f>F34+F42+F51+F68+F55</f>
        <v>6788531.22</v>
      </c>
      <c r="G18" s="27">
        <f t="shared" si="0"/>
        <v>37.380940603299436</v>
      </c>
      <c r="H18" s="30">
        <f t="shared" si="1"/>
        <v>9312067.63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166</v>
      </c>
      <c r="B20" s="3" t="s">
        <v>281</v>
      </c>
      <c r="C20" s="35"/>
      <c r="D20" s="35"/>
      <c r="E20" s="35"/>
      <c r="F20" s="35">
        <f>F71</f>
        <v>0</v>
      </c>
      <c r="G20" s="27"/>
      <c r="H20" s="30">
        <f>D20-E20</f>
        <v>0</v>
      </c>
    </row>
    <row r="21" spans="1:8" s="7" customFormat="1" ht="12.75">
      <c r="A21" s="5" t="s">
        <v>124</v>
      </c>
      <c r="B21" s="3" t="s">
        <v>125</v>
      </c>
      <c r="C21" s="35">
        <f>C35+C43+C52+C69</f>
        <v>68388</v>
      </c>
      <c r="D21" s="35">
        <f>D35+D43+D52+D69</f>
        <v>71962</v>
      </c>
      <c r="E21" s="35">
        <f>E35+E43+E52+E69</f>
        <v>0</v>
      </c>
      <c r="F21" s="35">
        <f>F35+F43+F52+F69</f>
        <v>30124.75</v>
      </c>
      <c r="G21" s="27">
        <f t="shared" si="0"/>
        <v>0</v>
      </c>
      <c r="H21" s="30">
        <f t="shared" si="1"/>
        <v>71962</v>
      </c>
    </row>
    <row r="22" spans="1:8" s="7" customFormat="1" ht="12.75">
      <c r="A22" s="3" t="s">
        <v>336</v>
      </c>
      <c r="B22" s="3" t="s">
        <v>340</v>
      </c>
      <c r="C22" s="35">
        <f>C53+C44+C70</f>
        <v>105974</v>
      </c>
      <c r="D22" s="35">
        <f>D53+D44+D70</f>
        <v>187188.2</v>
      </c>
      <c r="E22" s="35">
        <f>E53+E44+E70</f>
        <v>37468.06</v>
      </c>
      <c r="F22" s="35">
        <f>F53+F44+F70</f>
        <v>54507.13</v>
      </c>
      <c r="G22" s="27"/>
      <c r="H22" s="30"/>
    </row>
    <row r="23" spans="1:8" s="7" customFormat="1" ht="12.75">
      <c r="A23" s="3" t="s">
        <v>128</v>
      </c>
      <c r="B23" s="3" t="s">
        <v>129</v>
      </c>
      <c r="C23" s="34">
        <f>C56</f>
        <v>10149248</v>
      </c>
      <c r="D23" s="34">
        <f>D56</f>
        <v>6289244.88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6866706</v>
      </c>
      <c r="D24" s="31">
        <f>D25</f>
        <v>6989706</v>
      </c>
      <c r="E24" s="31">
        <f>E25</f>
        <v>4161138.9299999997</v>
      </c>
      <c r="F24" s="31">
        <f>F25</f>
        <v>4024543.3099999996</v>
      </c>
      <c r="G24" s="28">
        <f t="shared" si="0"/>
        <v>59.53238848672605</v>
      </c>
      <c r="H24" s="33">
        <f t="shared" si="1"/>
        <v>2828567.0700000003</v>
      </c>
    </row>
    <row r="25" spans="1:8" s="7" customFormat="1" ht="27.75" customHeight="1">
      <c r="A25" s="17" t="s">
        <v>126</v>
      </c>
      <c r="B25" s="3" t="s">
        <v>282</v>
      </c>
      <c r="C25" s="31">
        <f>C26+C28</f>
        <v>6866706</v>
      </c>
      <c r="D25" s="31">
        <f>D26+D28</f>
        <v>6989706</v>
      </c>
      <c r="E25" s="31">
        <f>E26+E28</f>
        <v>4161138.9299999997</v>
      </c>
      <c r="F25" s="31">
        <f>F26+F28+F27</f>
        <v>4024543.3099999996</v>
      </c>
      <c r="G25" s="28"/>
      <c r="H25" s="33"/>
    </row>
    <row r="26" spans="1:8" s="7" customFormat="1" ht="12.75">
      <c r="A26" s="3" t="s">
        <v>113</v>
      </c>
      <c r="B26" s="3" t="s">
        <v>283</v>
      </c>
      <c r="C26" s="32">
        <v>5294596</v>
      </c>
      <c r="D26" s="32">
        <v>5371596</v>
      </c>
      <c r="E26" s="32">
        <v>3190459.67</v>
      </c>
      <c r="F26" s="41">
        <v>3089284.76</v>
      </c>
      <c r="G26" s="27">
        <f t="shared" si="0"/>
        <v>59.39500420359237</v>
      </c>
      <c r="H26" s="30">
        <f t="shared" si="1"/>
        <v>2181136.33</v>
      </c>
    </row>
    <row r="27" spans="1:8" s="7" customFormat="1" ht="12.75">
      <c r="A27" s="5" t="s">
        <v>116</v>
      </c>
      <c r="B27" s="3" t="s">
        <v>383</v>
      </c>
      <c r="C27" s="32"/>
      <c r="D27" s="32"/>
      <c r="E27" s="32"/>
      <c r="F27" s="41"/>
      <c r="G27" s="27"/>
      <c r="H27" s="30"/>
    </row>
    <row r="28" spans="1:8" s="7" customFormat="1" ht="12.75">
      <c r="A28" s="3" t="s">
        <v>115</v>
      </c>
      <c r="B28" s="3" t="s">
        <v>284</v>
      </c>
      <c r="C28" s="32">
        <v>1572110</v>
      </c>
      <c r="D28" s="32">
        <v>1618110</v>
      </c>
      <c r="E28" s="30">
        <v>970679.26</v>
      </c>
      <c r="F28" s="41">
        <v>935258.55</v>
      </c>
      <c r="G28" s="27">
        <f t="shared" si="0"/>
        <v>59.988459375444194</v>
      </c>
      <c r="H28" s="30">
        <f t="shared" si="1"/>
        <v>647430.74</v>
      </c>
    </row>
    <row r="29" spans="1:8" s="7" customFormat="1" ht="63.75">
      <c r="A29" s="26" t="s">
        <v>13</v>
      </c>
      <c r="B29" s="23" t="s">
        <v>14</v>
      </c>
      <c r="C29" s="31">
        <f>C30+C33+C34+C35</f>
        <v>712000</v>
      </c>
      <c r="D29" s="31">
        <f>D30+D33+D34+D35</f>
        <v>712000</v>
      </c>
      <c r="E29" s="31">
        <f>E30+E33+E34+E35</f>
        <v>396047.01</v>
      </c>
      <c r="F29" s="31">
        <f>F30+F33+F34+F35</f>
        <v>411827.01</v>
      </c>
      <c r="G29" s="28">
        <f t="shared" si="0"/>
        <v>55.624580056179774</v>
      </c>
      <c r="H29" s="33">
        <f t="shared" si="1"/>
        <v>315952.99</v>
      </c>
    </row>
    <row r="30" spans="1:8" s="7" customFormat="1" ht="25.5">
      <c r="A30" s="17" t="s">
        <v>126</v>
      </c>
      <c r="B30" s="3" t="s">
        <v>285</v>
      </c>
      <c r="C30" s="35">
        <f>C31+C32</f>
        <v>370600</v>
      </c>
      <c r="D30" s="35">
        <f>D31+D32</f>
        <v>370600</v>
      </c>
      <c r="E30" s="35">
        <f>E31+E32</f>
        <v>265655.87</v>
      </c>
      <c r="F30" s="35">
        <f>F31+F32</f>
        <v>243228.51</v>
      </c>
      <c r="G30" s="27">
        <f>E30/D30*100</f>
        <v>71.68264166216946</v>
      </c>
      <c r="H30" s="30">
        <f>D30-E30</f>
        <v>104944.13</v>
      </c>
    </row>
    <row r="31" spans="1:8" s="7" customFormat="1" ht="12.75">
      <c r="A31" s="3" t="s">
        <v>113</v>
      </c>
      <c r="B31" s="3" t="s">
        <v>286</v>
      </c>
      <c r="C31" s="32">
        <v>284600</v>
      </c>
      <c r="D31" s="32">
        <v>284600</v>
      </c>
      <c r="E31" s="32">
        <v>203398.91</v>
      </c>
      <c r="F31" s="30">
        <v>187179.14</v>
      </c>
      <c r="G31" s="27">
        <f t="shared" si="0"/>
        <v>71.46834504567815</v>
      </c>
      <c r="H31" s="30">
        <f t="shared" si="1"/>
        <v>81201.09</v>
      </c>
    </row>
    <row r="32" spans="1:8" s="7" customFormat="1" ht="12.75">
      <c r="A32" s="3" t="s">
        <v>115</v>
      </c>
      <c r="B32" s="3" t="s">
        <v>287</v>
      </c>
      <c r="C32" s="32">
        <v>86000</v>
      </c>
      <c r="D32" s="32">
        <v>86000</v>
      </c>
      <c r="E32" s="30">
        <v>62256.96</v>
      </c>
      <c r="F32" s="30">
        <v>56049.37</v>
      </c>
      <c r="G32" s="27">
        <f t="shared" si="0"/>
        <v>72.39181395348837</v>
      </c>
      <c r="H32" s="30">
        <f t="shared" si="1"/>
        <v>23743.04</v>
      </c>
    </row>
    <row r="33" spans="1:8" ht="25.5">
      <c r="A33" s="13" t="s">
        <v>118</v>
      </c>
      <c r="B33" s="3" t="s">
        <v>288</v>
      </c>
      <c r="C33" s="35">
        <v>29000</v>
      </c>
      <c r="D33" s="35">
        <v>29000</v>
      </c>
      <c r="E33" s="34">
        <v>12246.28</v>
      </c>
      <c r="F33" s="34">
        <v>12176.81</v>
      </c>
      <c r="G33" s="27">
        <f t="shared" si="0"/>
        <v>42.22855172413794</v>
      </c>
      <c r="H33" s="30">
        <f t="shared" si="1"/>
        <v>16753.72</v>
      </c>
    </row>
    <row r="34" spans="1:8" s="2" customFormat="1" ht="25.5">
      <c r="A34" s="13" t="s">
        <v>120</v>
      </c>
      <c r="B34" s="3" t="s">
        <v>289</v>
      </c>
      <c r="C34" s="32">
        <v>311400</v>
      </c>
      <c r="D34" s="32">
        <v>311400</v>
      </c>
      <c r="E34" s="34">
        <v>118144.86</v>
      </c>
      <c r="F34" s="34">
        <v>155854.18</v>
      </c>
      <c r="G34" s="27">
        <f t="shared" si="0"/>
        <v>37.93990366088632</v>
      </c>
      <c r="H34" s="30">
        <f t="shared" si="1"/>
        <v>193255.14</v>
      </c>
    </row>
    <row r="35" spans="1:8" ht="14.25" customHeight="1">
      <c r="A35" s="5" t="s">
        <v>336</v>
      </c>
      <c r="B35" s="3" t="s">
        <v>353</v>
      </c>
      <c r="C35" s="34">
        <v>1000</v>
      </c>
      <c r="D35" s="34">
        <v>1000</v>
      </c>
      <c r="E35" s="34">
        <v>0</v>
      </c>
      <c r="F35" s="34">
        <v>567.51</v>
      </c>
      <c r="G35" s="27">
        <f t="shared" si="0"/>
        <v>0</v>
      </c>
      <c r="H35" s="30">
        <f t="shared" si="1"/>
        <v>1000</v>
      </c>
    </row>
    <row r="36" spans="1:8" ht="63.75" customHeight="1">
      <c r="A36" s="26" t="s">
        <v>15</v>
      </c>
      <c r="B36" s="23" t="s">
        <v>16</v>
      </c>
      <c r="C36" s="31">
        <f>C37+C41+C42+C43+C44</f>
        <v>29321223</v>
      </c>
      <c r="D36" s="31">
        <f>D37+D41+D42+D43+D44</f>
        <v>31574221.87</v>
      </c>
      <c r="E36" s="31">
        <f>E37+E41+E42+E43+E44</f>
        <v>16220353.920000002</v>
      </c>
      <c r="F36" s="31">
        <f>F37+F41+F42+F43+F44</f>
        <v>17066966.97</v>
      </c>
      <c r="G36" s="28">
        <f t="shared" si="0"/>
        <v>51.37214144748772</v>
      </c>
      <c r="H36" s="33">
        <f t="shared" si="1"/>
        <v>15353867.95</v>
      </c>
    </row>
    <row r="37" spans="1:8" ht="25.5">
      <c r="A37" s="17" t="s">
        <v>126</v>
      </c>
      <c r="B37" s="3" t="s">
        <v>290</v>
      </c>
      <c r="C37" s="34">
        <f>C38+C40+C39</f>
        <v>21247743.15</v>
      </c>
      <c r="D37" s="34">
        <f>D38+D40+D39</f>
        <v>21829667</v>
      </c>
      <c r="E37" s="34">
        <f>E38+E40+E39</f>
        <v>12405173.3</v>
      </c>
      <c r="F37" s="34">
        <f>F38+F40+F39</f>
        <v>12220593.38</v>
      </c>
      <c r="G37" s="27">
        <f t="shared" si="0"/>
        <v>56.82713025352151</v>
      </c>
      <c r="H37" s="30">
        <f t="shared" si="1"/>
        <v>9424493.7</v>
      </c>
    </row>
    <row r="38" spans="1:8" ht="14.25" customHeight="1">
      <c r="A38" s="3" t="s">
        <v>113</v>
      </c>
      <c r="B38" s="3" t="s">
        <v>291</v>
      </c>
      <c r="C38" s="35">
        <v>16344454.81</v>
      </c>
      <c r="D38" s="35">
        <v>16701904.81</v>
      </c>
      <c r="E38" s="34">
        <v>9454717.23</v>
      </c>
      <c r="F38" s="25">
        <v>9061315.8</v>
      </c>
      <c r="G38" s="27">
        <f t="shared" si="0"/>
        <v>56.6086164276253</v>
      </c>
      <c r="H38" s="30">
        <f t="shared" si="1"/>
        <v>7247187.58</v>
      </c>
    </row>
    <row r="39" spans="1:8" ht="14.25" customHeight="1">
      <c r="A39" s="5" t="s">
        <v>116</v>
      </c>
      <c r="B39" s="3" t="s">
        <v>292</v>
      </c>
      <c r="C39" s="35">
        <v>20000</v>
      </c>
      <c r="D39" s="35">
        <v>86195</v>
      </c>
      <c r="E39" s="34">
        <v>41095</v>
      </c>
      <c r="F39" s="42">
        <v>228920</v>
      </c>
      <c r="G39" s="27">
        <f t="shared" si="0"/>
        <v>47.676779395556586</v>
      </c>
      <c r="H39" s="30">
        <f t="shared" si="1"/>
        <v>45100</v>
      </c>
    </row>
    <row r="40" spans="1:8" ht="13.5" customHeight="1">
      <c r="A40" s="3" t="s">
        <v>115</v>
      </c>
      <c r="B40" s="3" t="s">
        <v>293</v>
      </c>
      <c r="C40" s="34">
        <v>4883288.34</v>
      </c>
      <c r="D40" s="34">
        <v>5041567.19</v>
      </c>
      <c r="E40" s="34">
        <v>2909361.07</v>
      </c>
      <c r="F40" s="11">
        <v>2930357.58</v>
      </c>
      <c r="G40" s="27">
        <f t="shared" si="0"/>
        <v>57.70747389364853</v>
      </c>
      <c r="H40" s="30">
        <f t="shared" si="1"/>
        <v>2132206.1200000006</v>
      </c>
    </row>
    <row r="41" spans="1:8" ht="25.5">
      <c r="A41" s="13" t="s">
        <v>118</v>
      </c>
      <c r="B41" s="3" t="s">
        <v>294</v>
      </c>
      <c r="C41" s="34">
        <v>1588098.3</v>
      </c>
      <c r="D41" s="34">
        <v>2034896.07</v>
      </c>
      <c r="E41" s="34">
        <v>952070.88</v>
      </c>
      <c r="F41" s="34">
        <v>925593.05</v>
      </c>
      <c r="G41" s="27">
        <f t="shared" si="0"/>
        <v>46.787199308906224</v>
      </c>
      <c r="H41" s="30">
        <f t="shared" si="1"/>
        <v>1082825.19</v>
      </c>
    </row>
    <row r="42" spans="1:8" ht="25.5">
      <c r="A42" s="13" t="s">
        <v>120</v>
      </c>
      <c r="B42" s="3" t="s">
        <v>295</v>
      </c>
      <c r="C42" s="3">
        <v>6319019.55</v>
      </c>
      <c r="D42" s="3">
        <v>7477536.8</v>
      </c>
      <c r="E42" s="34">
        <v>2840691.49</v>
      </c>
      <c r="F42" s="34">
        <v>3864601.37</v>
      </c>
      <c r="G42" s="27">
        <f t="shared" si="0"/>
        <v>37.98966913810442</v>
      </c>
      <c r="H42" s="30">
        <f t="shared" si="1"/>
        <v>4636845.31</v>
      </c>
    </row>
    <row r="43" spans="1:8" ht="12.75">
      <c r="A43" s="5" t="s">
        <v>124</v>
      </c>
      <c r="B43" s="3" t="s">
        <v>296</v>
      </c>
      <c r="C43" s="3">
        <v>65388</v>
      </c>
      <c r="D43" s="34">
        <v>64962</v>
      </c>
      <c r="E43" s="34"/>
      <c r="F43" s="41">
        <v>18563.29</v>
      </c>
      <c r="G43" s="27">
        <f t="shared" si="0"/>
        <v>0</v>
      </c>
      <c r="H43" s="30">
        <f t="shared" si="1"/>
        <v>64962</v>
      </c>
    </row>
    <row r="44" spans="1:8" ht="12.75">
      <c r="A44" s="3" t="s">
        <v>336</v>
      </c>
      <c r="B44" s="3" t="s">
        <v>343</v>
      </c>
      <c r="C44" s="3">
        <v>100974</v>
      </c>
      <c r="D44" s="34">
        <v>167160</v>
      </c>
      <c r="E44" s="34">
        <v>22418.25</v>
      </c>
      <c r="F44" s="34">
        <v>37615.88</v>
      </c>
      <c r="G44" s="27">
        <f t="shared" si="0"/>
        <v>13.411252692031587</v>
      </c>
      <c r="H44" s="30">
        <f t="shared" si="1"/>
        <v>144741.75</v>
      </c>
    </row>
    <row r="45" spans="1:8" ht="51" customHeight="1">
      <c r="A45" s="26" t="s">
        <v>17</v>
      </c>
      <c r="B45" s="23" t="s">
        <v>18</v>
      </c>
      <c r="C45" s="31">
        <f>C46+C50+C51+C52+C53</f>
        <v>9243200</v>
      </c>
      <c r="D45" s="31">
        <f>D46+D50+D51+D52+D53</f>
        <v>9463132.55</v>
      </c>
      <c r="E45" s="31">
        <f>E46+E50+E51+E52+E53</f>
        <v>3678738.8299999996</v>
      </c>
      <c r="F45" s="31">
        <f>F46+F50+F51+F52+F53</f>
        <v>3631802.6100000003</v>
      </c>
      <c r="G45" s="28">
        <f t="shared" si="0"/>
        <v>38.874429905348826</v>
      </c>
      <c r="H45" s="33">
        <f t="shared" si="1"/>
        <v>5784393.720000001</v>
      </c>
    </row>
    <row r="46" spans="1:8" ht="25.5">
      <c r="A46" s="17" t="s">
        <v>126</v>
      </c>
      <c r="B46" s="3" t="s">
        <v>297</v>
      </c>
      <c r="C46" s="33">
        <f>C47+C48+C49</f>
        <v>5202700</v>
      </c>
      <c r="D46" s="33">
        <f>D47+D48+D49</f>
        <v>5335601.9</v>
      </c>
      <c r="E46" s="33">
        <f>E47+E48+E49</f>
        <v>3108689.59</v>
      </c>
      <c r="F46" s="33">
        <f>F47+F48+F49</f>
        <v>2927920.94</v>
      </c>
      <c r="G46" s="28">
        <f t="shared" si="0"/>
        <v>58.26314721868585</v>
      </c>
      <c r="H46" s="33">
        <f t="shared" si="1"/>
        <v>2226912.3100000005</v>
      </c>
    </row>
    <row r="47" spans="1:8" ht="13.5" customHeight="1">
      <c r="A47" s="3" t="s">
        <v>113</v>
      </c>
      <c r="B47" s="3" t="s">
        <v>298</v>
      </c>
      <c r="C47" s="3">
        <v>3979600</v>
      </c>
      <c r="D47" s="34">
        <v>4079600</v>
      </c>
      <c r="E47" s="34">
        <v>2382516.32</v>
      </c>
      <c r="F47" s="34">
        <v>2178817.11</v>
      </c>
      <c r="G47" s="27">
        <f t="shared" si="0"/>
        <v>58.400733405235805</v>
      </c>
      <c r="H47" s="30">
        <f t="shared" si="1"/>
        <v>1697083.6800000002</v>
      </c>
    </row>
    <row r="48" spans="1:8" ht="13.5" customHeight="1">
      <c r="A48" s="5" t="s">
        <v>116</v>
      </c>
      <c r="B48" s="3" t="s">
        <v>299</v>
      </c>
      <c r="C48" s="3">
        <v>15000</v>
      </c>
      <c r="D48" s="34">
        <v>15000</v>
      </c>
      <c r="E48" s="34">
        <v>7402.5</v>
      </c>
      <c r="F48" s="34">
        <v>4026.5</v>
      </c>
      <c r="G48" s="27">
        <f t="shared" si="0"/>
        <v>49.35</v>
      </c>
      <c r="H48" s="30">
        <f t="shared" si="1"/>
        <v>7597.5</v>
      </c>
    </row>
    <row r="49" spans="1:8" ht="12.75">
      <c r="A49" s="3" t="s">
        <v>115</v>
      </c>
      <c r="B49" s="3" t="s">
        <v>300</v>
      </c>
      <c r="C49" s="3">
        <v>1208100</v>
      </c>
      <c r="D49" s="34">
        <v>1241001.9</v>
      </c>
      <c r="E49" s="34">
        <v>718770.77</v>
      </c>
      <c r="F49" s="34">
        <v>745077.33</v>
      </c>
      <c r="G49" s="27">
        <f t="shared" si="0"/>
        <v>57.9185873929766</v>
      </c>
      <c r="H49" s="30">
        <f t="shared" si="1"/>
        <v>522231.1299999999</v>
      </c>
    </row>
    <row r="50" spans="1:8" ht="25.5">
      <c r="A50" s="13" t="s">
        <v>118</v>
      </c>
      <c r="B50" s="3" t="s">
        <v>301</v>
      </c>
      <c r="C50" s="3">
        <v>3015500</v>
      </c>
      <c r="D50" s="34">
        <v>3030500</v>
      </c>
      <c r="E50" s="34">
        <v>290895.26</v>
      </c>
      <c r="F50" s="3">
        <v>345058.87</v>
      </c>
      <c r="G50" s="27">
        <f t="shared" si="0"/>
        <v>9.598919650222735</v>
      </c>
      <c r="H50" s="30">
        <f t="shared" si="1"/>
        <v>2739604.74</v>
      </c>
    </row>
    <row r="51" spans="1:8" ht="27" customHeight="1">
      <c r="A51" s="13" t="s">
        <v>120</v>
      </c>
      <c r="B51" s="3" t="s">
        <v>302</v>
      </c>
      <c r="C51" s="3">
        <v>1023000</v>
      </c>
      <c r="D51" s="35">
        <v>1077030.65</v>
      </c>
      <c r="E51" s="35">
        <v>265165.81</v>
      </c>
      <c r="F51" s="3">
        <v>344884.79</v>
      </c>
      <c r="G51" s="27">
        <f t="shared" si="0"/>
        <v>24.62008021777282</v>
      </c>
      <c r="H51" s="30">
        <f t="shared" si="1"/>
        <v>811864.8399999999</v>
      </c>
    </row>
    <row r="52" spans="1:8" ht="13.5" customHeight="1">
      <c r="A52" s="5" t="s">
        <v>124</v>
      </c>
      <c r="B52" s="3" t="s">
        <v>303</v>
      </c>
      <c r="C52" s="35">
        <v>2000</v>
      </c>
      <c r="D52" s="35">
        <v>2000</v>
      </c>
      <c r="E52" s="35">
        <v>0</v>
      </c>
      <c r="F52" s="34">
        <v>8.66</v>
      </c>
      <c r="G52" s="27">
        <f t="shared" si="0"/>
        <v>0</v>
      </c>
      <c r="H52" s="30">
        <f t="shared" si="1"/>
        <v>2000</v>
      </c>
    </row>
    <row r="53" spans="1:8" ht="13.5" customHeight="1">
      <c r="A53" s="3" t="s">
        <v>336</v>
      </c>
      <c r="B53" s="3" t="s">
        <v>339</v>
      </c>
      <c r="C53" s="35"/>
      <c r="D53" s="35">
        <v>18000</v>
      </c>
      <c r="E53" s="35">
        <v>13988.17</v>
      </c>
      <c r="F53" s="11">
        <v>13929.35</v>
      </c>
      <c r="G53" s="27"/>
      <c r="H53" s="30"/>
    </row>
    <row r="54" spans="1:8" ht="26.25" customHeight="1">
      <c r="A54" s="24" t="s">
        <v>19</v>
      </c>
      <c r="B54" s="23" t="s">
        <v>20</v>
      </c>
      <c r="C54" s="31">
        <f>C55</f>
        <v>0</v>
      </c>
      <c r="D54" s="31">
        <f>D55</f>
        <v>300000</v>
      </c>
      <c r="E54" s="31">
        <f>E55</f>
        <v>30000</v>
      </c>
      <c r="F54" s="31">
        <f>F55</f>
        <v>0</v>
      </c>
      <c r="G54" s="28">
        <v>0</v>
      </c>
      <c r="H54" s="33">
        <f t="shared" si="1"/>
        <v>270000</v>
      </c>
    </row>
    <row r="55" spans="1:8" ht="25.5">
      <c r="A55" s="13" t="s">
        <v>120</v>
      </c>
      <c r="B55" s="3" t="s">
        <v>304</v>
      </c>
      <c r="C55" s="34">
        <v>0</v>
      </c>
      <c r="D55" s="34">
        <v>300000</v>
      </c>
      <c r="E55" s="34">
        <v>30000</v>
      </c>
      <c r="F55" s="34">
        <v>0</v>
      </c>
      <c r="G55" s="27">
        <v>0</v>
      </c>
      <c r="H55" s="30">
        <f t="shared" si="1"/>
        <v>270000</v>
      </c>
    </row>
    <row r="56" spans="1:8" ht="12.75">
      <c r="A56" s="23" t="s">
        <v>21</v>
      </c>
      <c r="B56" s="23" t="s">
        <v>22</v>
      </c>
      <c r="C56" s="31">
        <f>C57</f>
        <v>10149248</v>
      </c>
      <c r="D56" s="31">
        <f>D57</f>
        <v>6289244.88</v>
      </c>
      <c r="E56" s="31">
        <f>E57</f>
        <v>0</v>
      </c>
      <c r="F56" s="31">
        <f>F57</f>
        <v>0</v>
      </c>
      <c r="G56" s="27">
        <f t="shared" si="0"/>
        <v>0</v>
      </c>
      <c r="H56" s="33">
        <f t="shared" si="1"/>
        <v>6289244.88</v>
      </c>
    </row>
    <row r="57" spans="1:8" ht="12.75">
      <c r="A57" s="3" t="s">
        <v>128</v>
      </c>
      <c r="B57" s="3" t="s">
        <v>305</v>
      </c>
      <c r="C57" s="3">
        <v>10149248</v>
      </c>
      <c r="D57" s="34">
        <v>6289244.88</v>
      </c>
      <c r="E57" s="34">
        <v>0</v>
      </c>
      <c r="F57" s="34">
        <v>0</v>
      </c>
      <c r="G57" s="27">
        <f t="shared" si="0"/>
        <v>0</v>
      </c>
      <c r="H57" s="30">
        <f t="shared" si="1"/>
        <v>6289244.88</v>
      </c>
    </row>
    <row r="58" spans="1:8" ht="12.75">
      <c r="A58" s="23" t="s">
        <v>23</v>
      </c>
      <c r="B58" s="23" t="s">
        <v>24</v>
      </c>
      <c r="C58" s="31">
        <f>C63+C67+C68+C69+C59+C70</f>
        <v>9749800</v>
      </c>
      <c r="D58" s="31">
        <f>D63+D67+D68+D69+D59+D70</f>
        <v>12395079.48</v>
      </c>
      <c r="E58" s="31">
        <f>E63+E67+E68+E69+E59+E70</f>
        <v>6367233.45</v>
      </c>
      <c r="F58" s="31">
        <f>F63+F67+F68+F69+F59+F71+F70</f>
        <v>5820238.46</v>
      </c>
      <c r="G58" s="28">
        <f t="shared" si="0"/>
        <v>51.36904091880821</v>
      </c>
      <c r="H58" s="33">
        <f t="shared" si="1"/>
        <v>6027846.03</v>
      </c>
    </row>
    <row r="59" spans="1:8" ht="25.5">
      <c r="A59" s="17" t="s">
        <v>126</v>
      </c>
      <c r="B59" s="3" t="s">
        <v>306</v>
      </c>
      <c r="C59" s="39">
        <f>C60+C62</f>
        <v>538014</v>
      </c>
      <c r="D59" s="39">
        <f>D60+D62+D61</f>
        <v>538014</v>
      </c>
      <c r="E59" s="39">
        <f>E60+E62+E61</f>
        <v>299796.76</v>
      </c>
      <c r="F59" s="39">
        <f>F60+F62+F61</f>
        <v>328433.32</v>
      </c>
      <c r="G59" s="27">
        <f>E59/D59*100</f>
        <v>55.72285479560012</v>
      </c>
      <c r="H59" s="30">
        <f>D59-E59</f>
        <v>238217.24</v>
      </c>
    </row>
    <row r="60" spans="1:8" ht="12.75">
      <c r="A60" s="3" t="s">
        <v>113</v>
      </c>
      <c r="B60" s="3" t="s">
        <v>307</v>
      </c>
      <c r="C60" s="39">
        <v>413203</v>
      </c>
      <c r="D60" s="39">
        <v>413203</v>
      </c>
      <c r="E60" s="39">
        <v>225193.68</v>
      </c>
      <c r="F60" s="34">
        <v>255501.04</v>
      </c>
      <c r="G60" s="27">
        <f>E60/D60*100</f>
        <v>54.4995268669395</v>
      </c>
      <c r="H60" s="30">
        <f>D60-E60</f>
        <v>188009.32</v>
      </c>
    </row>
    <row r="61" spans="1:8" ht="12.75">
      <c r="A61" s="5" t="s">
        <v>116</v>
      </c>
      <c r="B61" s="3" t="s">
        <v>382</v>
      </c>
      <c r="C61" s="39"/>
      <c r="D61" s="39">
        <v>0</v>
      </c>
      <c r="E61" s="39">
        <v>0</v>
      </c>
      <c r="F61" s="34">
        <v>0</v>
      </c>
      <c r="G61" s="27"/>
      <c r="H61" s="30"/>
    </row>
    <row r="62" spans="1:8" ht="12.75">
      <c r="A62" s="3" t="s">
        <v>115</v>
      </c>
      <c r="B62" s="3" t="s">
        <v>308</v>
      </c>
      <c r="C62" s="39">
        <v>124811</v>
      </c>
      <c r="D62" s="39">
        <v>124811</v>
      </c>
      <c r="E62" s="39">
        <v>74603.08</v>
      </c>
      <c r="F62" s="34">
        <v>72932.28</v>
      </c>
      <c r="G62" s="27">
        <f>E62/D62*100</f>
        <v>59.77284053488875</v>
      </c>
      <c r="H62" s="30">
        <f>D62-E62</f>
        <v>50207.92</v>
      </c>
    </row>
    <row r="63" spans="1:8" s="2" customFormat="1" ht="25.5">
      <c r="A63" s="17" t="s">
        <v>130</v>
      </c>
      <c r="B63" s="3" t="s">
        <v>309</v>
      </c>
      <c r="C63" s="34">
        <f>C64+C65+C66</f>
        <v>6322000</v>
      </c>
      <c r="D63" s="34">
        <f>D64+D65+D66</f>
        <v>6120000</v>
      </c>
      <c r="E63" s="34">
        <f>E64+E65+E66</f>
        <v>3746850.0900000003</v>
      </c>
      <c r="F63" s="34">
        <f>F64+F65+F66</f>
        <v>3043508.55</v>
      </c>
      <c r="G63" s="27">
        <f t="shared" si="0"/>
        <v>61.22304068627451</v>
      </c>
      <c r="H63" s="30">
        <f t="shared" si="1"/>
        <v>2373149.9099999997</v>
      </c>
    </row>
    <row r="64" spans="1:8" s="2" customFormat="1" ht="12.75">
      <c r="A64" s="3" t="s">
        <v>131</v>
      </c>
      <c r="B64" s="3" t="s">
        <v>310</v>
      </c>
      <c r="C64" s="3">
        <v>4852000</v>
      </c>
      <c r="D64" s="34">
        <v>5004000</v>
      </c>
      <c r="E64" s="34">
        <v>2833375.68</v>
      </c>
      <c r="F64" s="3">
        <v>2271079.04</v>
      </c>
      <c r="G64" s="27">
        <f t="shared" si="0"/>
        <v>56.62221582733813</v>
      </c>
      <c r="H64" s="30">
        <f t="shared" si="1"/>
        <v>2170624.32</v>
      </c>
    </row>
    <row r="65" spans="1:8" s="2" customFormat="1" ht="12.75">
      <c r="A65" s="5" t="s">
        <v>132</v>
      </c>
      <c r="B65" s="3" t="s">
        <v>311</v>
      </c>
      <c r="C65" s="3">
        <v>5000</v>
      </c>
      <c r="D65" s="34">
        <v>5000</v>
      </c>
      <c r="E65" s="34">
        <v>200</v>
      </c>
      <c r="F65" s="3">
        <v>200</v>
      </c>
      <c r="G65" s="27">
        <f t="shared" si="0"/>
        <v>4</v>
      </c>
      <c r="H65" s="30">
        <f t="shared" si="1"/>
        <v>4800</v>
      </c>
    </row>
    <row r="66" spans="1:8" s="2" customFormat="1" ht="25.5">
      <c r="A66" s="17" t="s">
        <v>133</v>
      </c>
      <c r="B66" s="3" t="s">
        <v>312</v>
      </c>
      <c r="C66" s="3">
        <v>1465000</v>
      </c>
      <c r="D66" s="34">
        <v>1111000</v>
      </c>
      <c r="E66" s="34">
        <v>913274.41</v>
      </c>
      <c r="F66" s="3">
        <v>772229.51</v>
      </c>
      <c r="G66" s="27">
        <f t="shared" si="0"/>
        <v>82.20291719171917</v>
      </c>
      <c r="H66" s="30">
        <f t="shared" si="1"/>
        <v>197725.58999999997</v>
      </c>
    </row>
    <row r="67" spans="1:8" s="2" customFormat="1" ht="25.5">
      <c r="A67" s="13" t="s">
        <v>118</v>
      </c>
      <c r="B67" s="3" t="s">
        <v>313</v>
      </c>
      <c r="C67" s="3">
        <v>14200</v>
      </c>
      <c r="D67" s="34">
        <v>26025</v>
      </c>
      <c r="E67" s="34">
        <v>14615.02</v>
      </c>
      <c r="F67" s="3">
        <v>11158.52</v>
      </c>
      <c r="G67" s="27">
        <f t="shared" si="0"/>
        <v>56.157617675312196</v>
      </c>
      <c r="H67" s="30">
        <f t="shared" si="1"/>
        <v>11409.98</v>
      </c>
    </row>
    <row r="68" spans="1:8" ht="25.5">
      <c r="A68" s="13" t="s">
        <v>120</v>
      </c>
      <c r="B68" s="3" t="s">
        <v>314</v>
      </c>
      <c r="C68" s="34">
        <v>2870586</v>
      </c>
      <c r="D68" s="34">
        <v>5705012.28</v>
      </c>
      <c r="E68" s="34">
        <v>2304909.94</v>
      </c>
      <c r="F68" s="11">
        <v>2423190.88</v>
      </c>
      <c r="G68" s="27">
        <f t="shared" si="0"/>
        <v>40.40148954771399</v>
      </c>
      <c r="H68" s="30">
        <f t="shared" si="1"/>
        <v>3400102.3400000003</v>
      </c>
    </row>
    <row r="69" spans="1:8" ht="12.75">
      <c r="A69" s="5" t="s">
        <v>124</v>
      </c>
      <c r="B69" s="3" t="s">
        <v>315</v>
      </c>
      <c r="C69" s="34"/>
      <c r="D69" s="34">
        <v>4000</v>
      </c>
      <c r="E69" s="34">
        <v>0</v>
      </c>
      <c r="F69" s="11">
        <v>10985.29</v>
      </c>
      <c r="G69" s="27"/>
      <c r="H69" s="30"/>
    </row>
    <row r="70" spans="1:8" ht="12.75">
      <c r="A70" s="3" t="s">
        <v>336</v>
      </c>
      <c r="B70" s="3" t="s">
        <v>351</v>
      </c>
      <c r="C70" s="34">
        <v>5000</v>
      </c>
      <c r="D70" s="34">
        <v>2028.2</v>
      </c>
      <c r="E70" s="34">
        <v>1061.64</v>
      </c>
      <c r="F70" s="11">
        <v>2961.9</v>
      </c>
      <c r="G70" s="27"/>
      <c r="H70" s="30"/>
    </row>
    <row r="71" spans="1:8" ht="51">
      <c r="A71" s="17" t="s">
        <v>166</v>
      </c>
      <c r="B71" s="3" t="s">
        <v>316</v>
      </c>
      <c r="C71" s="34"/>
      <c r="D71" s="34"/>
      <c r="E71" s="34"/>
      <c r="F71" s="34">
        <v>0</v>
      </c>
      <c r="G71" s="27"/>
      <c r="H71" s="30">
        <f>D71-E71</f>
        <v>0</v>
      </c>
    </row>
    <row r="72" spans="1:8" ht="12.75">
      <c r="A72" s="1" t="s">
        <v>25</v>
      </c>
      <c r="B72" s="1" t="s">
        <v>317</v>
      </c>
      <c r="C72" s="33">
        <f>C73+C74+C75</f>
        <v>1048100.0000000001</v>
      </c>
      <c r="D72" s="33">
        <f>D73+D74+D75</f>
        <v>1048100.0000000001</v>
      </c>
      <c r="E72" s="33">
        <f>E73+E74+E75</f>
        <v>600254.82</v>
      </c>
      <c r="F72" s="33">
        <f>F73+F74+F75</f>
        <v>614596.06</v>
      </c>
      <c r="G72" s="28">
        <f t="shared" si="0"/>
        <v>57.27075851540883</v>
      </c>
      <c r="H72" s="33">
        <f t="shared" si="1"/>
        <v>447845.18000000017</v>
      </c>
    </row>
    <row r="73" spans="1:8" ht="12.75">
      <c r="A73" s="3" t="s">
        <v>113</v>
      </c>
      <c r="B73" s="3" t="s">
        <v>322</v>
      </c>
      <c r="C73" s="34">
        <v>776020.8</v>
      </c>
      <c r="D73" s="34">
        <v>776020.8</v>
      </c>
      <c r="E73" s="34">
        <v>457731.48</v>
      </c>
      <c r="F73" s="3">
        <v>482527.46</v>
      </c>
      <c r="G73" s="27">
        <f>E73/D73*100</f>
        <v>58.98443443783981</v>
      </c>
      <c r="H73" s="30">
        <f>D73-E73</f>
        <v>318289.32000000007</v>
      </c>
    </row>
    <row r="74" spans="1:8" ht="12.75">
      <c r="A74" s="3" t="s">
        <v>115</v>
      </c>
      <c r="B74" s="3" t="s">
        <v>323</v>
      </c>
      <c r="C74" s="34">
        <v>236442.07</v>
      </c>
      <c r="D74" s="34">
        <v>236442.07</v>
      </c>
      <c r="E74" s="34">
        <v>137538.2</v>
      </c>
      <c r="F74" s="3">
        <v>132068.6</v>
      </c>
      <c r="G74" s="27">
        <f>E74/D74*100</f>
        <v>58.16993566331068</v>
      </c>
      <c r="H74" s="30">
        <f>D74-E74</f>
        <v>98903.87</v>
      </c>
    </row>
    <row r="75" spans="1:8" ht="25.5">
      <c r="A75" s="13" t="s">
        <v>120</v>
      </c>
      <c r="B75" s="3" t="s">
        <v>324</v>
      </c>
      <c r="C75" s="34">
        <v>35637.13</v>
      </c>
      <c r="D75" s="34">
        <v>35637.13</v>
      </c>
      <c r="E75" s="34">
        <v>4985.14</v>
      </c>
      <c r="F75" s="3">
        <v>0</v>
      </c>
      <c r="G75" s="27">
        <f>E75/D75*100</f>
        <v>13.98861243876822</v>
      </c>
      <c r="H75" s="30">
        <f>D75-E75</f>
        <v>30651.989999999998</v>
      </c>
    </row>
    <row r="76" spans="1:8" ht="25.5">
      <c r="A76" s="14" t="s">
        <v>26</v>
      </c>
      <c r="B76" s="1" t="s">
        <v>27</v>
      </c>
      <c r="C76" s="33">
        <f>C77+C81+C88+C85+C86</f>
        <v>3650446</v>
      </c>
      <c r="D76" s="33">
        <f>D77+D81+D88+D85+D86+D90+D87</f>
        <v>4284484</v>
      </c>
      <c r="E76" s="33">
        <f>E77+E81+E88+E85+E86+E90+E87</f>
        <v>2651694.09</v>
      </c>
      <c r="F76" s="33">
        <f>F77+F81+F88+F85+F86+F90+F89</f>
        <v>2332362.47</v>
      </c>
      <c r="G76" s="28">
        <f t="shared" si="0"/>
        <v>61.890628836518005</v>
      </c>
      <c r="H76" s="33">
        <f t="shared" si="1"/>
        <v>1632789.9100000001</v>
      </c>
    </row>
    <row r="77" spans="1:8" ht="25.5">
      <c r="A77" s="17" t="s">
        <v>126</v>
      </c>
      <c r="B77" s="3" t="s">
        <v>127</v>
      </c>
      <c r="C77" s="34">
        <f>C78+C79+C80</f>
        <v>2765946</v>
      </c>
      <c r="D77" s="34">
        <f>D78+D79+D80</f>
        <v>2959846</v>
      </c>
      <c r="E77" s="34">
        <f>E78+E79+E80</f>
        <v>1796038.16</v>
      </c>
      <c r="F77" s="34">
        <f>F78+F79+F80</f>
        <v>1624804.75</v>
      </c>
      <c r="G77" s="27">
        <f t="shared" si="0"/>
        <v>60.68012187120546</v>
      </c>
      <c r="H77" s="30">
        <f t="shared" si="1"/>
        <v>1163807.84</v>
      </c>
    </row>
    <row r="78" spans="1:8" ht="12.75">
      <c r="A78" s="3" t="s">
        <v>113</v>
      </c>
      <c r="B78" s="3" t="s">
        <v>112</v>
      </c>
      <c r="C78" s="34">
        <f>C93+C110</f>
        <v>2117775</v>
      </c>
      <c r="D78" s="34">
        <f>D93+D110</f>
        <v>2259975</v>
      </c>
      <c r="E78" s="34">
        <f>E93+E110</f>
        <v>1392732.69</v>
      </c>
      <c r="F78" s="34">
        <f>F93+F110</f>
        <v>1235095.06</v>
      </c>
      <c r="G78" s="27">
        <f t="shared" si="0"/>
        <v>61.62602196926957</v>
      </c>
      <c r="H78" s="30">
        <f t="shared" si="1"/>
        <v>867242.31</v>
      </c>
    </row>
    <row r="79" spans="1:8" ht="12.75">
      <c r="A79" s="3" t="s">
        <v>115</v>
      </c>
      <c r="B79" s="3" t="s">
        <v>114</v>
      </c>
      <c r="C79" s="34">
        <f>C95+C111</f>
        <v>648171</v>
      </c>
      <c r="D79" s="34">
        <f>D95+D111</f>
        <v>699871</v>
      </c>
      <c r="E79" s="34">
        <f>E95+E111</f>
        <v>403305.47000000003</v>
      </c>
      <c r="F79" s="34">
        <f>F95+F111</f>
        <v>389709.69</v>
      </c>
      <c r="G79" s="27">
        <f t="shared" si="0"/>
        <v>57.62568673369807</v>
      </c>
      <c r="H79" s="30">
        <f t="shared" si="1"/>
        <v>296565.52999999997</v>
      </c>
    </row>
    <row r="80" spans="1:8" ht="12.75">
      <c r="A80" s="5" t="s">
        <v>116</v>
      </c>
      <c r="B80" s="3" t="s">
        <v>117</v>
      </c>
      <c r="C80" s="34"/>
      <c r="D80" s="34"/>
      <c r="E80" s="34"/>
      <c r="F80" s="34">
        <f>F94</f>
        <v>0</v>
      </c>
      <c r="G80" s="27"/>
      <c r="H80" s="30">
        <f>D80-E80</f>
        <v>0</v>
      </c>
    </row>
    <row r="81" spans="1:8" ht="25.5">
      <c r="A81" s="17" t="s">
        <v>130</v>
      </c>
      <c r="B81" s="3" t="s">
        <v>137</v>
      </c>
      <c r="C81" s="34">
        <f>C82+C83+C84</f>
        <v>652000</v>
      </c>
      <c r="D81" s="34">
        <f>D82+D83+D84</f>
        <v>699585</v>
      </c>
      <c r="E81" s="34">
        <f>E82+E83+E84</f>
        <v>483698.80999999994</v>
      </c>
      <c r="F81" s="34">
        <f>F82+F83+F84</f>
        <v>365098.35</v>
      </c>
      <c r="G81" s="27">
        <f aca="true" t="shared" si="4" ref="G81:G171">E81/D81*100</f>
        <v>69.14082062937312</v>
      </c>
      <c r="H81" s="30">
        <f aca="true" t="shared" si="5" ref="H81:H171">D81-E81</f>
        <v>215886.19000000006</v>
      </c>
    </row>
    <row r="82" spans="1:8" ht="12.75">
      <c r="A82" s="3" t="s">
        <v>131</v>
      </c>
      <c r="B82" s="3" t="s">
        <v>134</v>
      </c>
      <c r="C82" s="34">
        <f>C101</f>
        <v>530000</v>
      </c>
      <c r="D82" s="34">
        <f aca="true" t="shared" si="6" ref="D82:E84">D101</f>
        <v>516585</v>
      </c>
      <c r="E82" s="34">
        <f t="shared" si="6"/>
        <v>320495.41</v>
      </c>
      <c r="F82" s="34">
        <f>F101</f>
        <v>261675.04</v>
      </c>
      <c r="G82" s="27">
        <f t="shared" si="4"/>
        <v>62.04117618591325</v>
      </c>
      <c r="H82" s="30">
        <f t="shared" si="5"/>
        <v>196089.59000000003</v>
      </c>
    </row>
    <row r="83" spans="1:8" ht="12.75">
      <c r="A83" s="5" t="s">
        <v>132</v>
      </c>
      <c r="B83" s="3" t="s">
        <v>135</v>
      </c>
      <c r="C83" s="34">
        <f>C102</f>
        <v>0</v>
      </c>
      <c r="D83" s="34">
        <f t="shared" si="6"/>
        <v>0</v>
      </c>
      <c r="E83" s="34">
        <f t="shared" si="6"/>
        <v>0</v>
      </c>
      <c r="F83" s="34">
        <f>F102</f>
        <v>0</v>
      </c>
      <c r="G83" s="27" t="e">
        <f t="shared" si="4"/>
        <v>#DIV/0!</v>
      </c>
      <c r="H83" s="30">
        <f t="shared" si="5"/>
        <v>0</v>
      </c>
    </row>
    <row r="84" spans="1:8" ht="25.5">
      <c r="A84" s="17" t="s">
        <v>133</v>
      </c>
      <c r="B84" s="3" t="s">
        <v>136</v>
      </c>
      <c r="C84" s="34">
        <f>C103</f>
        <v>122000</v>
      </c>
      <c r="D84" s="34">
        <f t="shared" si="6"/>
        <v>183000</v>
      </c>
      <c r="E84" s="34">
        <f t="shared" si="6"/>
        <v>163203.4</v>
      </c>
      <c r="F84" s="34">
        <f>F103</f>
        <v>103423.31</v>
      </c>
      <c r="G84" s="27">
        <f t="shared" si="4"/>
        <v>89.18218579234973</v>
      </c>
      <c r="H84" s="30">
        <f t="shared" si="5"/>
        <v>19796.600000000006</v>
      </c>
    </row>
    <row r="85" spans="1:8" ht="25.5">
      <c r="A85" s="13" t="s">
        <v>118</v>
      </c>
      <c r="B85" s="3" t="s">
        <v>119</v>
      </c>
      <c r="C85" s="34">
        <f>C104</f>
        <v>56000</v>
      </c>
      <c r="D85" s="34">
        <f>D104+D96</f>
        <v>48900</v>
      </c>
      <c r="E85" s="34">
        <f>E104+E96</f>
        <v>17211.6</v>
      </c>
      <c r="F85" s="34">
        <f>F104+F96</f>
        <v>26333.02</v>
      </c>
      <c r="G85" s="27">
        <f t="shared" si="4"/>
        <v>35.19754601226994</v>
      </c>
      <c r="H85" s="30">
        <f t="shared" si="5"/>
        <v>31688.4</v>
      </c>
    </row>
    <row r="86" spans="1:8" ht="25.5">
      <c r="A86" s="13" t="s">
        <v>120</v>
      </c>
      <c r="B86" s="3" t="s">
        <v>121</v>
      </c>
      <c r="C86" s="34">
        <f>C97+C105+C115+C112</f>
        <v>176500</v>
      </c>
      <c r="D86" s="34">
        <f>D97+D105+D115+D112</f>
        <v>336153</v>
      </c>
      <c r="E86" s="34">
        <f>E97+E105+E115+E112</f>
        <v>114745.52</v>
      </c>
      <c r="F86" s="34">
        <f>F97+F105+F115+F112</f>
        <v>181096.35</v>
      </c>
      <c r="G86" s="27">
        <f t="shared" si="4"/>
        <v>34.13490880640661</v>
      </c>
      <c r="H86" s="30">
        <f t="shared" si="5"/>
        <v>221407.47999999998</v>
      </c>
    </row>
    <row r="87" spans="1:8" ht="12.75">
      <c r="A87" s="13" t="s">
        <v>377</v>
      </c>
      <c r="B87" s="3" t="s">
        <v>379</v>
      </c>
      <c r="C87" s="34"/>
      <c r="D87" s="34">
        <f>D106</f>
        <v>0</v>
      </c>
      <c r="E87" s="34">
        <f>E106</f>
        <v>0</v>
      </c>
      <c r="F87" s="34"/>
      <c r="G87" s="27"/>
      <c r="H87" s="30"/>
    </row>
    <row r="88" spans="1:8" ht="12.75">
      <c r="A88" s="5" t="s">
        <v>122</v>
      </c>
      <c r="B88" s="3" t="s">
        <v>123</v>
      </c>
      <c r="C88" s="34">
        <f>C98</f>
        <v>0</v>
      </c>
      <c r="D88" s="34">
        <f>D98</f>
        <v>0</v>
      </c>
      <c r="E88" s="34">
        <f>E113</f>
        <v>0</v>
      </c>
      <c r="F88" s="34"/>
      <c r="G88" s="27"/>
      <c r="H88" s="30">
        <f t="shared" si="5"/>
        <v>0</v>
      </c>
    </row>
    <row r="89" spans="1:8" ht="51">
      <c r="A89" s="17" t="s">
        <v>166</v>
      </c>
      <c r="B89" s="3" t="s">
        <v>281</v>
      </c>
      <c r="C89" s="34"/>
      <c r="D89" s="34"/>
      <c r="E89" s="34"/>
      <c r="F89" s="34">
        <f>F107</f>
        <v>0</v>
      </c>
      <c r="G89" s="27"/>
      <c r="H89" s="30">
        <f>D89-E89</f>
        <v>0</v>
      </c>
    </row>
    <row r="90" spans="1:8" ht="38.25">
      <c r="A90" s="13" t="s">
        <v>140</v>
      </c>
      <c r="B90" s="3" t="s">
        <v>141</v>
      </c>
      <c r="C90" s="34"/>
      <c r="D90" s="34">
        <f>D113+D108</f>
        <v>240000</v>
      </c>
      <c r="E90" s="34">
        <f>E113+E108</f>
        <v>240000</v>
      </c>
      <c r="F90" s="34">
        <f>F113+F108</f>
        <v>135030</v>
      </c>
      <c r="G90" s="27"/>
      <c r="H90" s="30"/>
    </row>
    <row r="91" spans="1:8" ht="12.75">
      <c r="A91" s="23" t="s">
        <v>28</v>
      </c>
      <c r="B91" s="23" t="s">
        <v>29</v>
      </c>
      <c r="C91" s="31">
        <f>C92+C97+C98</f>
        <v>591600</v>
      </c>
      <c r="D91" s="31">
        <f>D92+D97+D98+D96</f>
        <v>591600</v>
      </c>
      <c r="E91" s="31">
        <f>E92+E97+E98+E96</f>
        <v>352338</v>
      </c>
      <c r="F91" s="31">
        <f>F92+F97+F98+F96+F94</f>
        <v>420725</v>
      </c>
      <c r="G91" s="28">
        <f t="shared" si="4"/>
        <v>59.55679513184584</v>
      </c>
      <c r="H91" s="33">
        <f t="shared" si="5"/>
        <v>239262</v>
      </c>
    </row>
    <row r="92" spans="1:8" ht="25.5">
      <c r="A92" s="17" t="s">
        <v>126</v>
      </c>
      <c r="B92" s="3" t="s">
        <v>264</v>
      </c>
      <c r="C92" s="34">
        <f>C93+C95</f>
        <v>528100</v>
      </c>
      <c r="D92" s="34">
        <f>D93+D95</f>
        <v>528100</v>
      </c>
      <c r="E92" s="34">
        <f>E93+E95</f>
        <v>342046.59</v>
      </c>
      <c r="F92" s="34">
        <f>F93+F95</f>
        <v>332773</v>
      </c>
      <c r="G92" s="27">
        <f t="shared" si="4"/>
        <v>64.76928422647227</v>
      </c>
      <c r="H92" s="30">
        <f t="shared" si="5"/>
        <v>186053.40999999997</v>
      </c>
    </row>
    <row r="93" spans="1:8" ht="12.75">
      <c r="A93" s="3" t="s">
        <v>113</v>
      </c>
      <c r="B93" s="3" t="s">
        <v>265</v>
      </c>
      <c r="C93" s="34">
        <v>405600</v>
      </c>
      <c r="D93" s="25">
        <v>405600</v>
      </c>
      <c r="E93" s="25">
        <v>266162.14</v>
      </c>
      <c r="F93" s="3">
        <v>241659.45</v>
      </c>
      <c r="G93" s="27">
        <f t="shared" si="4"/>
        <v>65.62182938856016</v>
      </c>
      <c r="H93" s="30">
        <f t="shared" si="5"/>
        <v>139437.86</v>
      </c>
    </row>
    <row r="94" spans="1:8" ht="12.75">
      <c r="A94" s="5" t="s">
        <v>116</v>
      </c>
      <c r="B94" s="3" t="s">
        <v>319</v>
      </c>
      <c r="C94" s="34"/>
      <c r="D94" s="25"/>
      <c r="E94" s="25"/>
      <c r="F94" s="3">
        <v>0</v>
      </c>
      <c r="G94" s="27"/>
      <c r="H94" s="30">
        <f>D94-E94</f>
        <v>0</v>
      </c>
    </row>
    <row r="95" spans="1:8" ht="12.75">
      <c r="A95" s="3" t="s">
        <v>115</v>
      </c>
      <c r="B95" s="3" t="s">
        <v>266</v>
      </c>
      <c r="C95" s="34">
        <v>122500</v>
      </c>
      <c r="D95" s="25">
        <v>122500</v>
      </c>
      <c r="E95" s="25">
        <v>75884.45</v>
      </c>
      <c r="F95" s="3">
        <v>91113.55</v>
      </c>
      <c r="G95" s="27">
        <f t="shared" si="4"/>
        <v>61.94648979591837</v>
      </c>
      <c r="H95" s="30">
        <f t="shared" si="5"/>
        <v>46615.55</v>
      </c>
    </row>
    <row r="96" spans="1:8" ht="25.5">
      <c r="A96" s="13" t="s">
        <v>118</v>
      </c>
      <c r="B96" s="3" t="s">
        <v>344</v>
      </c>
      <c r="C96" s="34"/>
      <c r="D96" s="25"/>
      <c r="E96" s="25"/>
      <c r="F96" s="3">
        <v>7750.3</v>
      </c>
      <c r="G96" s="27"/>
      <c r="H96" s="30"/>
    </row>
    <row r="97" spans="1:8" ht="25.5">
      <c r="A97" s="13" t="s">
        <v>120</v>
      </c>
      <c r="B97" s="3" t="s">
        <v>267</v>
      </c>
      <c r="C97" s="3">
        <v>63500</v>
      </c>
      <c r="D97" s="34">
        <v>63500</v>
      </c>
      <c r="E97" s="34">
        <v>10291.41</v>
      </c>
      <c r="F97" s="3">
        <v>80201.7</v>
      </c>
      <c r="G97" s="27">
        <f>E97/D97*100</f>
        <v>16.206944881889765</v>
      </c>
      <c r="H97" s="30">
        <f>D97-E97</f>
        <v>53208.59</v>
      </c>
    </row>
    <row r="98" spans="1:8" ht="12.75">
      <c r="A98" s="5" t="s">
        <v>138</v>
      </c>
      <c r="B98" s="3" t="s">
        <v>268</v>
      </c>
      <c r="C98" s="3"/>
      <c r="D98" s="34"/>
      <c r="E98" s="34"/>
      <c r="F98" s="34"/>
      <c r="G98" s="27"/>
      <c r="H98" s="30">
        <f>D98-E98</f>
        <v>0</v>
      </c>
    </row>
    <row r="99" spans="1:8" ht="38.25" customHeight="1">
      <c r="A99" s="24" t="s">
        <v>30</v>
      </c>
      <c r="B99" s="23" t="s">
        <v>31</v>
      </c>
      <c r="C99" s="31">
        <f>C100+C104+C105</f>
        <v>719000</v>
      </c>
      <c r="D99" s="31">
        <f>D100+D104+D105+D108+D106</f>
        <v>1059138</v>
      </c>
      <c r="E99" s="31">
        <f>E100+E104+E105+E108+E106</f>
        <v>749652.4099999999</v>
      </c>
      <c r="F99" s="31">
        <f>F100+F104+F105+F107+F108</f>
        <v>515451.06999999995</v>
      </c>
      <c r="G99" s="28">
        <f t="shared" si="4"/>
        <v>70.77948388217588</v>
      </c>
      <c r="H99" s="33">
        <f t="shared" si="5"/>
        <v>309485.5900000001</v>
      </c>
    </row>
    <row r="100" spans="1:8" ht="24" customHeight="1">
      <c r="A100" s="17" t="s">
        <v>130</v>
      </c>
      <c r="B100" s="3" t="s">
        <v>269</v>
      </c>
      <c r="C100" s="35">
        <f>C101+C102+C103</f>
        <v>652000</v>
      </c>
      <c r="D100" s="35">
        <f>D101+D102+D103</f>
        <v>699585</v>
      </c>
      <c r="E100" s="35">
        <f>E101+E102+E103</f>
        <v>483698.80999999994</v>
      </c>
      <c r="F100" s="35">
        <f>F101+F102+F103</f>
        <v>365098.35</v>
      </c>
      <c r="G100" s="27">
        <f aca="true" t="shared" si="7" ref="G100:G106">E100/D100*100</f>
        <v>69.14082062937312</v>
      </c>
      <c r="H100" s="30">
        <f aca="true" t="shared" si="8" ref="H100:H106">D100-E100</f>
        <v>215886.19000000006</v>
      </c>
    </row>
    <row r="101" spans="1:8" ht="16.5" customHeight="1">
      <c r="A101" s="3" t="s">
        <v>131</v>
      </c>
      <c r="B101" s="3" t="s">
        <v>270</v>
      </c>
      <c r="C101" s="35">
        <v>530000</v>
      </c>
      <c r="D101" s="35">
        <v>516585</v>
      </c>
      <c r="E101" s="35">
        <v>320495.41</v>
      </c>
      <c r="F101" s="35">
        <v>261675.04</v>
      </c>
      <c r="G101" s="27">
        <f t="shared" si="7"/>
        <v>62.04117618591325</v>
      </c>
      <c r="H101" s="30">
        <f t="shared" si="8"/>
        <v>196089.59000000003</v>
      </c>
    </row>
    <row r="102" spans="1:8" ht="16.5" customHeight="1">
      <c r="A102" s="5" t="s">
        <v>132</v>
      </c>
      <c r="B102" s="3" t="s">
        <v>271</v>
      </c>
      <c r="C102" s="35">
        <v>0</v>
      </c>
      <c r="D102" s="35">
        <v>0</v>
      </c>
      <c r="E102" s="35">
        <v>0</v>
      </c>
      <c r="F102" s="31"/>
      <c r="G102" s="27" t="e">
        <f t="shared" si="7"/>
        <v>#DIV/0!</v>
      </c>
      <c r="H102" s="30">
        <f t="shared" si="8"/>
        <v>0</v>
      </c>
    </row>
    <row r="103" spans="1:8" ht="25.5">
      <c r="A103" s="17" t="s">
        <v>133</v>
      </c>
      <c r="B103" s="3" t="s">
        <v>272</v>
      </c>
      <c r="C103" s="35">
        <v>122000</v>
      </c>
      <c r="D103" s="35">
        <v>183000</v>
      </c>
      <c r="E103" s="35">
        <v>163203.4</v>
      </c>
      <c r="F103" s="35">
        <v>103423.31</v>
      </c>
      <c r="G103" s="27">
        <f t="shared" si="7"/>
        <v>89.18218579234973</v>
      </c>
      <c r="H103" s="30">
        <f t="shared" si="8"/>
        <v>19796.600000000006</v>
      </c>
    </row>
    <row r="104" spans="1:8" ht="25.5">
      <c r="A104" s="13" t="s">
        <v>118</v>
      </c>
      <c r="B104" s="3" t="s">
        <v>273</v>
      </c>
      <c r="C104" s="35">
        <v>56000</v>
      </c>
      <c r="D104" s="35">
        <v>48900</v>
      </c>
      <c r="E104" s="35">
        <v>17211.6</v>
      </c>
      <c r="F104" s="35">
        <v>18582.72</v>
      </c>
      <c r="G104" s="27">
        <f t="shared" si="7"/>
        <v>35.19754601226994</v>
      </c>
      <c r="H104" s="30">
        <f t="shared" si="8"/>
        <v>31688.4</v>
      </c>
    </row>
    <row r="105" spans="1:8" ht="25.5">
      <c r="A105" s="13" t="s">
        <v>120</v>
      </c>
      <c r="B105" s="3" t="s">
        <v>274</v>
      </c>
      <c r="C105" s="35">
        <v>11000</v>
      </c>
      <c r="D105" s="35">
        <v>70653</v>
      </c>
      <c r="E105" s="35">
        <v>8742</v>
      </c>
      <c r="F105" s="35">
        <v>10520</v>
      </c>
      <c r="G105" s="27">
        <f t="shared" si="7"/>
        <v>12.373147637043012</v>
      </c>
      <c r="H105" s="30">
        <f t="shared" si="8"/>
        <v>61911</v>
      </c>
    </row>
    <row r="106" spans="1:8" ht="12.75">
      <c r="A106" s="13" t="s">
        <v>377</v>
      </c>
      <c r="B106" s="3" t="s">
        <v>378</v>
      </c>
      <c r="C106" s="35"/>
      <c r="D106" s="35">
        <v>0</v>
      </c>
      <c r="E106" s="35">
        <v>0</v>
      </c>
      <c r="F106" s="35"/>
      <c r="G106" s="27" t="e">
        <f t="shared" si="7"/>
        <v>#DIV/0!</v>
      </c>
      <c r="H106" s="30">
        <f t="shared" si="8"/>
        <v>0</v>
      </c>
    </row>
    <row r="107" spans="1:8" ht="51">
      <c r="A107" s="17" t="s">
        <v>166</v>
      </c>
      <c r="B107" s="3" t="s">
        <v>320</v>
      </c>
      <c r="C107" s="35"/>
      <c r="D107" s="35"/>
      <c r="E107" s="35"/>
      <c r="F107" s="35">
        <v>0</v>
      </c>
      <c r="G107" s="27"/>
      <c r="H107" s="30">
        <f aca="true" t="shared" si="9" ref="H107:H113">D107-E107</f>
        <v>0</v>
      </c>
    </row>
    <row r="108" spans="1:8" ht="38.25">
      <c r="A108" s="13" t="s">
        <v>140</v>
      </c>
      <c r="B108" s="3" t="s">
        <v>350</v>
      </c>
      <c r="C108" s="35"/>
      <c r="D108" s="35">
        <v>240000</v>
      </c>
      <c r="E108" s="35">
        <v>240000</v>
      </c>
      <c r="F108" s="35">
        <v>121250</v>
      </c>
      <c r="G108" s="27"/>
      <c r="H108" s="30"/>
    </row>
    <row r="109" spans="1:8" ht="12.75">
      <c r="A109" s="23" t="s">
        <v>32</v>
      </c>
      <c r="B109" s="1" t="s">
        <v>33</v>
      </c>
      <c r="C109" s="33">
        <f>C110+C111+C112</f>
        <v>2293846</v>
      </c>
      <c r="D109" s="33">
        <f>D110+D111+D112+D113</f>
        <v>2587746</v>
      </c>
      <c r="E109" s="33">
        <f>E110+E111+E112+E113</f>
        <v>1527338.6800000002</v>
      </c>
      <c r="F109" s="33">
        <f>F110+F111+F112+F113</f>
        <v>1357567.4</v>
      </c>
      <c r="G109" s="27">
        <f>E109/D109*100</f>
        <v>59.021970471599616</v>
      </c>
      <c r="H109" s="30">
        <f t="shared" si="9"/>
        <v>1060407.3199999998</v>
      </c>
    </row>
    <row r="110" spans="1:8" ht="12.75">
      <c r="A110" s="3" t="s">
        <v>389</v>
      </c>
      <c r="B110" s="3" t="s">
        <v>399</v>
      </c>
      <c r="C110" s="34">
        <v>1712175</v>
      </c>
      <c r="D110" s="34">
        <v>1854375</v>
      </c>
      <c r="E110" s="34">
        <v>1126570.55</v>
      </c>
      <c r="F110" s="11">
        <v>993435.61</v>
      </c>
      <c r="G110" s="27">
        <f>E110/D110*100</f>
        <v>60.752035052241325</v>
      </c>
      <c r="H110" s="30">
        <f t="shared" si="9"/>
        <v>727804.45</v>
      </c>
    </row>
    <row r="111" spans="1:8" ht="12.75">
      <c r="A111" s="3" t="s">
        <v>115</v>
      </c>
      <c r="B111" s="3" t="s">
        <v>400</v>
      </c>
      <c r="C111" s="34">
        <v>525671</v>
      </c>
      <c r="D111" s="34">
        <v>577371</v>
      </c>
      <c r="E111" s="34">
        <v>327421.02</v>
      </c>
      <c r="F111" s="11">
        <v>298596.14</v>
      </c>
      <c r="G111" s="27">
        <f>E111/D111*100</f>
        <v>56.70894797279392</v>
      </c>
      <c r="H111" s="30">
        <f t="shared" si="9"/>
        <v>249949.97999999998</v>
      </c>
    </row>
    <row r="112" spans="1:8" ht="25.5">
      <c r="A112" s="13" t="s">
        <v>120</v>
      </c>
      <c r="B112" s="3" t="s">
        <v>325</v>
      </c>
      <c r="C112" s="34">
        <v>56000</v>
      </c>
      <c r="D112" s="34">
        <v>156000</v>
      </c>
      <c r="E112" s="34">
        <v>73347.11</v>
      </c>
      <c r="F112" s="3">
        <v>51755.65</v>
      </c>
      <c r="G112" s="27">
        <f>E112/D112*100</f>
        <v>47.01737820512821</v>
      </c>
      <c r="H112" s="30">
        <f t="shared" si="9"/>
        <v>82652.89</v>
      </c>
    </row>
    <row r="113" spans="1:8" ht="12.75">
      <c r="A113" s="5" t="s">
        <v>122</v>
      </c>
      <c r="B113" s="3" t="s">
        <v>365</v>
      </c>
      <c r="C113" s="34"/>
      <c r="D113" s="34"/>
      <c r="E113" s="34"/>
      <c r="F113" s="34">
        <v>13780</v>
      </c>
      <c r="G113" s="27" t="e">
        <f>E113/D113*100</f>
        <v>#DIV/0!</v>
      </c>
      <c r="H113" s="30">
        <f t="shared" si="9"/>
        <v>0</v>
      </c>
    </row>
    <row r="114" spans="1:8" ht="38.25">
      <c r="A114" s="24" t="s">
        <v>34</v>
      </c>
      <c r="B114" s="23" t="s">
        <v>35</v>
      </c>
      <c r="C114" s="31">
        <f>C115</f>
        <v>46000</v>
      </c>
      <c r="D114" s="31">
        <f>D115</f>
        <v>46000</v>
      </c>
      <c r="E114" s="31">
        <f>E115</f>
        <v>22365</v>
      </c>
      <c r="F114" s="31">
        <f>F115</f>
        <v>38619</v>
      </c>
      <c r="G114" s="28">
        <f t="shared" si="4"/>
        <v>48.619565217391305</v>
      </c>
      <c r="H114" s="33">
        <f t="shared" si="5"/>
        <v>23635</v>
      </c>
    </row>
    <row r="115" spans="1:8" ht="25.5">
      <c r="A115" s="13" t="s">
        <v>120</v>
      </c>
      <c r="B115" s="3" t="s">
        <v>384</v>
      </c>
      <c r="C115" s="34">
        <v>46000</v>
      </c>
      <c r="D115" s="11">
        <v>46000</v>
      </c>
      <c r="E115" s="3">
        <v>22365</v>
      </c>
      <c r="F115" s="34">
        <v>38619</v>
      </c>
      <c r="G115" s="27">
        <f t="shared" si="4"/>
        <v>48.619565217391305</v>
      </c>
      <c r="H115" s="30">
        <f t="shared" si="5"/>
        <v>23635</v>
      </c>
    </row>
    <row r="116" spans="1:8" ht="12.75">
      <c r="A116" s="1" t="s">
        <v>36</v>
      </c>
      <c r="B116" s="1" t="s">
        <v>37</v>
      </c>
      <c r="C116" s="33">
        <f>C117+C121+C122+C127+C123+C124+C125+C126</f>
        <v>26330740.630000003</v>
      </c>
      <c r="D116" s="33">
        <f>D117+D121+D122+D127+D123+D124+D125+D126</f>
        <v>29882699.740000002</v>
      </c>
      <c r="E116" s="33">
        <f>E117+E121+E122+E127+E123+E124+E125+E126</f>
        <v>14040455.469999999</v>
      </c>
      <c r="F116" s="33">
        <f>F117+F121+F122+F127+F123+F124+F125+F126</f>
        <v>21454478.210000005</v>
      </c>
      <c r="G116" s="28">
        <f t="shared" si="4"/>
        <v>46.98523089333159</v>
      </c>
      <c r="H116" s="33">
        <f t="shared" si="5"/>
        <v>15842244.270000003</v>
      </c>
    </row>
    <row r="117" spans="1:8" ht="25.5">
      <c r="A117" s="17" t="s">
        <v>126</v>
      </c>
      <c r="B117" s="3" t="s">
        <v>127</v>
      </c>
      <c r="C117" s="34">
        <f>C118+C119+C120</f>
        <v>2819860.2800000003</v>
      </c>
      <c r="D117" s="34">
        <f>D118+D119+D120</f>
        <v>2845452.38</v>
      </c>
      <c r="E117" s="34">
        <f>E118+E119+E120</f>
        <v>1592039.5999999999</v>
      </c>
      <c r="F117" s="34">
        <f>F118+F119+F120</f>
        <v>1635295.4000000001</v>
      </c>
      <c r="G117" s="27">
        <f t="shared" si="4"/>
        <v>55.95031606186992</v>
      </c>
      <c r="H117" s="30">
        <f t="shared" si="5"/>
        <v>1253412.78</v>
      </c>
    </row>
    <row r="118" spans="1:8" ht="12.75">
      <c r="A118" s="3" t="s">
        <v>113</v>
      </c>
      <c r="B118" s="3" t="s">
        <v>112</v>
      </c>
      <c r="C118" s="34">
        <f aca="true" t="shared" si="10" ref="C118:E119">C130+C144</f>
        <v>2164216.5</v>
      </c>
      <c r="D118" s="34">
        <f t="shared" si="10"/>
        <v>2175216.5</v>
      </c>
      <c r="E118" s="34">
        <f t="shared" si="10"/>
        <v>1212572.65</v>
      </c>
      <c r="F118" s="34">
        <f>F130</f>
        <v>1256095.34</v>
      </c>
      <c r="G118" s="27">
        <f t="shared" si="4"/>
        <v>55.744917804733454</v>
      </c>
      <c r="H118" s="30">
        <f t="shared" si="5"/>
        <v>962643.8500000001</v>
      </c>
    </row>
    <row r="119" spans="1:8" ht="12.75">
      <c r="A119" s="3" t="s">
        <v>115</v>
      </c>
      <c r="B119" s="3" t="s">
        <v>114</v>
      </c>
      <c r="C119" s="34">
        <f t="shared" si="10"/>
        <v>653643.78</v>
      </c>
      <c r="D119" s="34">
        <f t="shared" si="10"/>
        <v>656965.88</v>
      </c>
      <c r="E119" s="34">
        <f t="shared" si="10"/>
        <v>366196.95</v>
      </c>
      <c r="F119" s="34">
        <f>F131</f>
        <v>379200.06</v>
      </c>
      <c r="G119" s="27">
        <f t="shared" si="4"/>
        <v>55.740634506011176</v>
      </c>
      <c r="H119" s="30">
        <f t="shared" si="5"/>
        <v>290768.93</v>
      </c>
    </row>
    <row r="120" spans="1:8" ht="12.75">
      <c r="A120" s="5" t="s">
        <v>116</v>
      </c>
      <c r="B120" s="3" t="s">
        <v>117</v>
      </c>
      <c r="C120" s="34">
        <f>C132</f>
        <v>2000</v>
      </c>
      <c r="D120" s="34">
        <f>D132</f>
        <v>13270</v>
      </c>
      <c r="E120" s="34">
        <f>E132</f>
        <v>13270</v>
      </c>
      <c r="F120" s="34">
        <f>F132</f>
        <v>0</v>
      </c>
      <c r="G120" s="27">
        <f t="shared" si="4"/>
        <v>100</v>
      </c>
      <c r="H120" s="30">
        <f t="shared" si="5"/>
        <v>0</v>
      </c>
    </row>
    <row r="121" spans="1:8" ht="25.5">
      <c r="A121" s="13" t="s">
        <v>118</v>
      </c>
      <c r="B121" s="3" t="s">
        <v>119</v>
      </c>
      <c r="C121" s="34">
        <f>C133+C146</f>
        <v>180000</v>
      </c>
      <c r="D121" s="34">
        <f>D133+D146</f>
        <v>237000</v>
      </c>
      <c r="E121" s="34">
        <f>E133+E146</f>
        <v>144348.71000000002</v>
      </c>
      <c r="F121" s="34">
        <f>F133+F146</f>
        <v>94912.31</v>
      </c>
      <c r="G121" s="27">
        <f t="shared" si="4"/>
        <v>60.90662869198313</v>
      </c>
      <c r="H121" s="30">
        <f t="shared" si="5"/>
        <v>92651.28999999998</v>
      </c>
    </row>
    <row r="122" spans="1:8" ht="25.5">
      <c r="A122" s="13" t="s">
        <v>120</v>
      </c>
      <c r="B122" s="3" t="s">
        <v>121</v>
      </c>
      <c r="C122" s="34">
        <f>C134+C140+C147+C137</f>
        <v>9790259.89</v>
      </c>
      <c r="D122" s="34">
        <f>D134+D140+D147+D137</f>
        <v>18000415.51</v>
      </c>
      <c r="E122" s="34">
        <f>E134+E140+E147+E137</f>
        <v>5003921.0600000005</v>
      </c>
      <c r="F122" s="34">
        <f>F134+F140+F147</f>
        <v>6531343.800000001</v>
      </c>
      <c r="G122" s="27">
        <f t="shared" si="4"/>
        <v>27.79891973727</v>
      </c>
      <c r="H122" s="30">
        <f t="shared" si="5"/>
        <v>12996494.450000001</v>
      </c>
    </row>
    <row r="123" spans="1:8" ht="12.75">
      <c r="A123" s="5" t="s">
        <v>149</v>
      </c>
      <c r="B123" s="3" t="s">
        <v>123</v>
      </c>
      <c r="C123" s="3"/>
      <c r="D123" s="3"/>
      <c r="E123" s="3"/>
      <c r="F123" s="34">
        <f>F149</f>
        <v>0</v>
      </c>
      <c r="G123" s="27"/>
      <c r="H123" s="30">
        <f>D123-E123</f>
        <v>0</v>
      </c>
    </row>
    <row r="124" spans="1:8" ht="38.25">
      <c r="A124" s="13" t="s">
        <v>172</v>
      </c>
      <c r="B124" s="3" t="s">
        <v>346</v>
      </c>
      <c r="C124" s="34">
        <f>C148</f>
        <v>0</v>
      </c>
      <c r="D124" s="34">
        <f>D148</f>
        <v>0</v>
      </c>
      <c r="E124" s="34">
        <f>E148</f>
        <v>0</v>
      </c>
      <c r="F124" s="34">
        <f>F148</f>
        <v>1470000</v>
      </c>
      <c r="G124" s="27"/>
      <c r="H124" s="30">
        <f>D124-E124</f>
        <v>0</v>
      </c>
    </row>
    <row r="125" spans="1:8" ht="51">
      <c r="A125" s="17" t="s">
        <v>154</v>
      </c>
      <c r="B125" s="3" t="s">
        <v>158</v>
      </c>
      <c r="C125" s="3">
        <f>C150</f>
        <v>1900000</v>
      </c>
      <c r="D125" s="3">
        <f aca="true" t="shared" si="11" ref="D125:F126">D150</f>
        <v>1939000</v>
      </c>
      <c r="E125" s="3">
        <f>E150</f>
        <v>1150500</v>
      </c>
      <c r="F125" s="3">
        <f t="shared" si="11"/>
        <v>1075620</v>
      </c>
      <c r="G125" s="27">
        <f>E125/D125*100</f>
        <v>59.334708612686946</v>
      </c>
      <c r="H125" s="30">
        <f>D125-E125</f>
        <v>788500</v>
      </c>
    </row>
    <row r="126" spans="1:8" ht="12.75">
      <c r="A126" s="17" t="s">
        <v>156</v>
      </c>
      <c r="B126" s="3" t="s">
        <v>159</v>
      </c>
      <c r="C126" s="3">
        <f>C151</f>
        <v>0</v>
      </c>
      <c r="D126" s="3">
        <f t="shared" si="11"/>
        <v>0</v>
      </c>
      <c r="E126" s="3">
        <f>E151</f>
        <v>0</v>
      </c>
      <c r="F126" s="3">
        <f t="shared" si="11"/>
        <v>71947.44</v>
      </c>
      <c r="G126" s="27" t="e">
        <f>E126/D126*100</f>
        <v>#DIV/0!</v>
      </c>
      <c r="H126" s="30">
        <f>D126-E126</f>
        <v>0</v>
      </c>
    </row>
    <row r="127" spans="1:8" ht="38.25">
      <c r="A127" s="13" t="s">
        <v>140</v>
      </c>
      <c r="B127" s="3" t="s">
        <v>141</v>
      </c>
      <c r="C127" s="34">
        <f>C135+C138+C152+C141</f>
        <v>11640620.46</v>
      </c>
      <c r="D127" s="34">
        <f>D135+D138+D152+D141</f>
        <v>6860831.85</v>
      </c>
      <c r="E127" s="34">
        <f>E135+E138+E152+E141</f>
        <v>6149646.1</v>
      </c>
      <c r="F127" s="34">
        <f>F135+F138+F152+F141</f>
        <v>10575359.260000002</v>
      </c>
      <c r="G127" s="27">
        <f t="shared" si="4"/>
        <v>89.63411776372277</v>
      </c>
      <c r="H127" s="30">
        <f t="shared" si="5"/>
        <v>711185.75</v>
      </c>
    </row>
    <row r="128" spans="1:8" ht="12.75">
      <c r="A128" s="23" t="s">
        <v>2</v>
      </c>
      <c r="B128" s="23" t="s">
        <v>38</v>
      </c>
      <c r="C128" s="31">
        <f>C129+C133+C134+C135</f>
        <v>10532300</v>
      </c>
      <c r="D128" s="31">
        <f>D129+D133+D134+D135</f>
        <v>9305200</v>
      </c>
      <c r="E128" s="31">
        <f>E129+E133+E134+E135</f>
        <v>6643960.41</v>
      </c>
      <c r="F128" s="31">
        <f>F129+F133+F134+F135</f>
        <v>7363848.59</v>
      </c>
      <c r="G128" s="28">
        <f t="shared" si="4"/>
        <v>71.40051164940033</v>
      </c>
      <c r="H128" s="33">
        <f t="shared" si="5"/>
        <v>2661239.59</v>
      </c>
    </row>
    <row r="129" spans="1:8" ht="25.5">
      <c r="A129" s="17" t="s">
        <v>126</v>
      </c>
      <c r="B129" s="3" t="s">
        <v>142</v>
      </c>
      <c r="C129" s="34">
        <f>C130+C131+C132</f>
        <v>2807600</v>
      </c>
      <c r="D129" s="34">
        <f>D130+D131+D132</f>
        <v>2818870</v>
      </c>
      <c r="E129" s="34">
        <f>E130+E131+E132</f>
        <v>1579779.3199999998</v>
      </c>
      <c r="F129" s="34">
        <f>F130+F131+F132</f>
        <v>1635295.4000000001</v>
      </c>
      <c r="G129" s="27">
        <f t="shared" si="4"/>
        <v>56.04300020930372</v>
      </c>
      <c r="H129" s="30">
        <f t="shared" si="5"/>
        <v>1239090.6800000002</v>
      </c>
    </row>
    <row r="130" spans="1:8" ht="12.75">
      <c r="A130" s="3" t="s">
        <v>113</v>
      </c>
      <c r="B130" s="3" t="s">
        <v>143</v>
      </c>
      <c r="C130" s="34">
        <v>2154800</v>
      </c>
      <c r="D130" s="34">
        <v>2154800</v>
      </c>
      <c r="E130" s="34">
        <v>1203156.15</v>
      </c>
      <c r="F130" s="34">
        <v>1256095.34</v>
      </c>
      <c r="G130" s="27">
        <f t="shared" si="4"/>
        <v>55.836093837015035</v>
      </c>
      <c r="H130" s="30">
        <f t="shared" si="5"/>
        <v>951643.8500000001</v>
      </c>
    </row>
    <row r="131" spans="1:8" ht="12.75">
      <c r="A131" s="3" t="s">
        <v>115</v>
      </c>
      <c r="B131" s="3" t="s">
        <v>144</v>
      </c>
      <c r="C131" s="34">
        <v>650800</v>
      </c>
      <c r="D131" s="34">
        <v>650800</v>
      </c>
      <c r="E131" s="34">
        <v>363353.17</v>
      </c>
      <c r="F131" s="34">
        <v>379200.06</v>
      </c>
      <c r="G131" s="27">
        <f t="shared" si="4"/>
        <v>55.83177166564228</v>
      </c>
      <c r="H131" s="30">
        <f t="shared" si="5"/>
        <v>287446.83</v>
      </c>
    </row>
    <row r="132" spans="1:8" ht="12.75">
      <c r="A132" s="5" t="s">
        <v>116</v>
      </c>
      <c r="B132" s="3" t="s">
        <v>145</v>
      </c>
      <c r="C132" s="34">
        <v>2000</v>
      </c>
      <c r="D132" s="34">
        <v>13270</v>
      </c>
      <c r="E132" s="34">
        <v>13270</v>
      </c>
      <c r="F132" s="34">
        <v>0</v>
      </c>
      <c r="G132" s="27">
        <f t="shared" si="4"/>
        <v>100</v>
      </c>
      <c r="H132" s="30">
        <f t="shared" si="5"/>
        <v>0</v>
      </c>
    </row>
    <row r="133" spans="1:8" ht="25.5">
      <c r="A133" s="13" t="s">
        <v>118</v>
      </c>
      <c r="B133" s="3" t="s">
        <v>146</v>
      </c>
      <c r="C133" s="3">
        <v>180000</v>
      </c>
      <c r="D133" s="34">
        <v>180000</v>
      </c>
      <c r="E133" s="34">
        <v>87348.71</v>
      </c>
      <c r="F133" s="34">
        <v>94912.31</v>
      </c>
      <c r="G133" s="27">
        <f t="shared" si="4"/>
        <v>48.52706111111112</v>
      </c>
      <c r="H133" s="30">
        <f t="shared" si="5"/>
        <v>92651.29</v>
      </c>
    </row>
    <row r="134" spans="1:8" ht="25.5">
      <c r="A134" s="13" t="s">
        <v>120</v>
      </c>
      <c r="B134" s="3" t="s">
        <v>147</v>
      </c>
      <c r="C134" s="34">
        <v>1201100</v>
      </c>
      <c r="D134" s="34">
        <v>1179530</v>
      </c>
      <c r="E134" s="34">
        <v>279918.26</v>
      </c>
      <c r="F134" s="34">
        <v>243312.8</v>
      </c>
      <c r="G134" s="27">
        <f>E134/D134*100</f>
        <v>23.731338753571336</v>
      </c>
      <c r="H134" s="30">
        <f>D134-E134</f>
        <v>899611.74</v>
      </c>
    </row>
    <row r="135" spans="1:8" ht="51">
      <c r="A135" s="13" t="s">
        <v>402</v>
      </c>
      <c r="B135" s="3" t="s">
        <v>390</v>
      </c>
      <c r="C135" s="34">
        <v>6343600</v>
      </c>
      <c r="D135" s="34">
        <v>5126800</v>
      </c>
      <c r="E135" s="34">
        <v>4696914.12</v>
      </c>
      <c r="F135" s="34">
        <v>5390328.08</v>
      </c>
      <c r="G135" s="27">
        <f>E135/D135*100</f>
        <v>91.61492783022548</v>
      </c>
      <c r="H135" s="30">
        <f>D135-E135</f>
        <v>429885.8799999999</v>
      </c>
    </row>
    <row r="136" spans="1:8" ht="12.75">
      <c r="A136" s="23" t="s">
        <v>3</v>
      </c>
      <c r="B136" s="23" t="s">
        <v>39</v>
      </c>
      <c r="C136" s="31">
        <f>C138</f>
        <v>263000</v>
      </c>
      <c r="D136" s="31">
        <f>D138+D137</f>
        <v>463000</v>
      </c>
      <c r="E136" s="31">
        <f>E138+E137</f>
        <v>332373.93</v>
      </c>
      <c r="F136" s="31">
        <f>F138</f>
        <v>317924.4</v>
      </c>
      <c r="G136" s="28">
        <f t="shared" si="4"/>
        <v>71.78702591792656</v>
      </c>
      <c r="H136" s="33">
        <f t="shared" si="5"/>
        <v>130626.07</v>
      </c>
    </row>
    <row r="137" spans="1:8" ht="25.5">
      <c r="A137" s="13" t="s">
        <v>120</v>
      </c>
      <c r="B137" s="3" t="s">
        <v>356</v>
      </c>
      <c r="C137" s="31"/>
      <c r="D137" s="36">
        <v>0</v>
      </c>
      <c r="E137" s="35">
        <v>0</v>
      </c>
      <c r="F137" s="31"/>
      <c r="G137" s="28"/>
      <c r="H137" s="33"/>
    </row>
    <row r="138" spans="1:8" ht="51">
      <c r="A138" s="13" t="s">
        <v>402</v>
      </c>
      <c r="B138" s="3" t="s">
        <v>391</v>
      </c>
      <c r="C138" s="3">
        <v>263000</v>
      </c>
      <c r="D138" s="34">
        <v>463000</v>
      </c>
      <c r="E138" s="34">
        <v>332373.93</v>
      </c>
      <c r="F138" s="34">
        <v>317924.4</v>
      </c>
      <c r="G138" s="27">
        <f t="shared" si="4"/>
        <v>71.78702591792656</v>
      </c>
      <c r="H138" s="30">
        <f t="shared" si="5"/>
        <v>130626.07</v>
      </c>
    </row>
    <row r="139" spans="1:8" ht="12.75">
      <c r="A139" s="23" t="s">
        <v>40</v>
      </c>
      <c r="B139" s="23" t="s">
        <v>41</v>
      </c>
      <c r="C139" s="31">
        <f>C140+C141</f>
        <v>11493940.629999999</v>
      </c>
      <c r="D139" s="31">
        <f>D140+D141</f>
        <v>15529009.24</v>
      </c>
      <c r="E139" s="31">
        <f>E140+E141</f>
        <v>5360416.53</v>
      </c>
      <c r="F139" s="31">
        <f>F140+F141</f>
        <v>8688101.790000001</v>
      </c>
      <c r="G139" s="28">
        <f t="shared" si="4"/>
        <v>34.51872844658054</v>
      </c>
      <c r="H139" s="33">
        <f t="shared" si="5"/>
        <v>10168592.71</v>
      </c>
    </row>
    <row r="140" spans="1:8" ht="25.5">
      <c r="A140" s="13" t="s">
        <v>120</v>
      </c>
      <c r="B140" s="3" t="s">
        <v>148</v>
      </c>
      <c r="C140" s="3">
        <v>6504920.17</v>
      </c>
      <c r="D140" s="3">
        <v>14302977.39</v>
      </c>
      <c r="E140" s="34">
        <v>4240058.48</v>
      </c>
      <c r="F140" s="34">
        <v>4084152.89</v>
      </c>
      <c r="G140" s="27">
        <f t="shared" si="4"/>
        <v>29.64458632902866</v>
      </c>
      <c r="H140" s="30">
        <f t="shared" si="5"/>
        <v>10062918.91</v>
      </c>
    </row>
    <row r="141" spans="1:8" ht="51">
      <c r="A141" s="13" t="s">
        <v>402</v>
      </c>
      <c r="B141" s="3" t="s">
        <v>401</v>
      </c>
      <c r="C141" s="3">
        <v>4989020.46</v>
      </c>
      <c r="D141" s="3">
        <v>1226031.85</v>
      </c>
      <c r="E141" s="34">
        <v>1120358.05</v>
      </c>
      <c r="F141" s="3">
        <v>4603948.9</v>
      </c>
      <c r="G141" s="27">
        <f t="shared" si="4"/>
        <v>91.38082750460357</v>
      </c>
      <c r="H141" s="30">
        <f t="shared" si="5"/>
        <v>105673.80000000005</v>
      </c>
    </row>
    <row r="142" spans="1:8" ht="25.5">
      <c r="A142" s="24" t="s">
        <v>4</v>
      </c>
      <c r="B142" s="23" t="s">
        <v>42</v>
      </c>
      <c r="C142" s="31">
        <f>C147+C148+C149+C150+C151+C152+C146+C143</f>
        <v>4041499.9999999995</v>
      </c>
      <c r="D142" s="31">
        <f>D147+D148+D149+D150+D151+D152+D146+D143</f>
        <v>4585490.5</v>
      </c>
      <c r="E142" s="31">
        <f>E147+E148+E149+E150+E151+E152+E146+E143</f>
        <v>1703704.6</v>
      </c>
      <c r="F142" s="31">
        <f>F147+F148+F149+F150+F151+F152+F146</f>
        <v>5084603.43</v>
      </c>
      <c r="G142" s="28">
        <f t="shared" si="4"/>
        <v>37.15424991066932</v>
      </c>
      <c r="H142" s="33">
        <f t="shared" si="5"/>
        <v>2881785.9</v>
      </c>
    </row>
    <row r="143" spans="1:8" ht="25.5">
      <c r="A143" s="17" t="s">
        <v>126</v>
      </c>
      <c r="B143" s="3" t="s">
        <v>385</v>
      </c>
      <c r="C143" s="35">
        <f>C144+C145</f>
        <v>12260.28</v>
      </c>
      <c r="D143" s="35">
        <f>D144+D145</f>
        <v>26582.38</v>
      </c>
      <c r="E143" s="35">
        <f>E144+E145</f>
        <v>12260.28</v>
      </c>
      <c r="F143" s="31"/>
      <c r="G143" s="28"/>
      <c r="H143" s="33"/>
    </row>
    <row r="144" spans="1:8" ht="12.75">
      <c r="A144" s="3" t="s">
        <v>113</v>
      </c>
      <c r="B144" s="3" t="s">
        <v>386</v>
      </c>
      <c r="C144" s="35">
        <v>9416.5</v>
      </c>
      <c r="D144" s="35">
        <v>20416.5</v>
      </c>
      <c r="E144" s="35">
        <v>9416.5</v>
      </c>
      <c r="F144" s="31"/>
      <c r="G144" s="28"/>
      <c r="H144" s="33"/>
    </row>
    <row r="145" spans="1:8" ht="12.75">
      <c r="A145" s="3" t="s">
        <v>115</v>
      </c>
      <c r="B145" s="3" t="s">
        <v>387</v>
      </c>
      <c r="C145" s="35">
        <v>2843.78</v>
      </c>
      <c r="D145" s="35">
        <v>6165.88</v>
      </c>
      <c r="E145" s="35">
        <v>2843.78</v>
      </c>
      <c r="F145" s="31"/>
      <c r="G145" s="28"/>
      <c r="H145" s="33"/>
    </row>
    <row r="146" spans="1:8" ht="25.5">
      <c r="A146" s="13" t="s">
        <v>118</v>
      </c>
      <c r="B146" s="3" t="s">
        <v>334</v>
      </c>
      <c r="C146" s="35"/>
      <c r="D146" s="35">
        <v>57000</v>
      </c>
      <c r="E146" s="36">
        <v>57000</v>
      </c>
      <c r="F146" s="31"/>
      <c r="G146" s="28"/>
      <c r="H146" s="33"/>
    </row>
    <row r="147" spans="1:8" ht="25.5">
      <c r="A147" s="13" t="s">
        <v>120</v>
      </c>
      <c r="B147" s="3" t="s">
        <v>151</v>
      </c>
      <c r="C147" s="3">
        <v>2084239.72</v>
      </c>
      <c r="D147" s="3">
        <v>2517908.12</v>
      </c>
      <c r="E147" s="34">
        <v>483944.32</v>
      </c>
      <c r="F147" s="3">
        <v>2203878.11</v>
      </c>
      <c r="G147" s="27">
        <f t="shared" si="4"/>
        <v>19.22009449653786</v>
      </c>
      <c r="H147" s="30">
        <f t="shared" si="5"/>
        <v>2033963.8</v>
      </c>
    </row>
    <row r="148" spans="1:8" ht="40.5" customHeight="1">
      <c r="A148" s="13" t="s">
        <v>172</v>
      </c>
      <c r="B148" s="3" t="s">
        <v>345</v>
      </c>
      <c r="C148" s="3"/>
      <c r="D148" s="34">
        <v>0</v>
      </c>
      <c r="E148" s="34">
        <v>0</v>
      </c>
      <c r="F148" s="34">
        <v>1470000</v>
      </c>
      <c r="G148" s="27" t="e">
        <f t="shared" si="4"/>
        <v>#DIV/0!</v>
      </c>
      <c r="H148" s="30">
        <f t="shared" si="5"/>
        <v>0</v>
      </c>
    </row>
    <row r="149" spans="1:8" ht="12.75">
      <c r="A149" s="5" t="s">
        <v>149</v>
      </c>
      <c r="B149" s="3" t="s">
        <v>153</v>
      </c>
      <c r="C149" s="3"/>
      <c r="D149" s="34"/>
      <c r="E149" s="34">
        <v>0</v>
      </c>
      <c r="F149" s="34"/>
      <c r="G149" s="27"/>
      <c r="H149" s="30">
        <f t="shared" si="5"/>
        <v>0</v>
      </c>
    </row>
    <row r="150" spans="1:8" ht="51">
      <c r="A150" s="17" t="s">
        <v>154</v>
      </c>
      <c r="B150" s="3" t="s">
        <v>155</v>
      </c>
      <c r="C150" s="3">
        <v>1900000</v>
      </c>
      <c r="D150" s="34">
        <v>1939000</v>
      </c>
      <c r="E150" s="34">
        <v>1150500</v>
      </c>
      <c r="F150" s="3">
        <v>1075620</v>
      </c>
      <c r="G150" s="27">
        <f t="shared" si="4"/>
        <v>59.334708612686946</v>
      </c>
      <c r="H150" s="30">
        <f t="shared" si="5"/>
        <v>788500</v>
      </c>
    </row>
    <row r="151" spans="1:8" ht="12.75">
      <c r="A151" s="17" t="s">
        <v>156</v>
      </c>
      <c r="B151" s="3" t="s">
        <v>157</v>
      </c>
      <c r="C151" s="3">
        <v>0</v>
      </c>
      <c r="D151" s="34">
        <v>0</v>
      </c>
      <c r="E151" s="34">
        <v>0</v>
      </c>
      <c r="F151" s="34">
        <v>71947.44</v>
      </c>
      <c r="G151" s="27" t="e">
        <f t="shared" si="4"/>
        <v>#DIV/0!</v>
      </c>
      <c r="H151" s="30">
        <f t="shared" si="5"/>
        <v>0</v>
      </c>
    </row>
    <row r="152" spans="1:8" ht="51">
      <c r="A152" s="13" t="s">
        <v>402</v>
      </c>
      <c r="B152" s="3" t="s">
        <v>392</v>
      </c>
      <c r="C152" s="3">
        <v>45000</v>
      </c>
      <c r="D152" s="34">
        <v>45000</v>
      </c>
      <c r="E152" s="34">
        <v>0</v>
      </c>
      <c r="F152" s="34">
        <v>263157.88</v>
      </c>
      <c r="G152" s="27">
        <f t="shared" si="4"/>
        <v>0</v>
      </c>
      <c r="H152" s="30">
        <f t="shared" si="5"/>
        <v>45000</v>
      </c>
    </row>
    <row r="153" spans="1:8" ht="12.75">
      <c r="A153" s="1" t="s">
        <v>43</v>
      </c>
      <c r="B153" s="1" t="s">
        <v>44</v>
      </c>
      <c r="C153" s="33">
        <f>C155+C156+C154+C158+C157</f>
        <v>19885262.310000002</v>
      </c>
      <c r="D153" s="33">
        <f>D155+D156+D154+D158+D157</f>
        <v>29492498.119999997</v>
      </c>
      <c r="E153" s="33">
        <f>E155+E156+E154+E158+E157</f>
        <v>13659697.629999999</v>
      </c>
      <c r="F153" s="33">
        <f>F155+F156+F154+F158+F157</f>
        <v>14628588.73</v>
      </c>
      <c r="G153" s="28">
        <f t="shared" si="4"/>
        <v>46.31583792739765</v>
      </c>
      <c r="H153" s="33">
        <f t="shared" si="5"/>
        <v>15832800.489999998</v>
      </c>
    </row>
    <row r="154" spans="1:8" ht="25.5">
      <c r="A154" s="13" t="s">
        <v>120</v>
      </c>
      <c r="B154" s="3" t="s">
        <v>330</v>
      </c>
      <c r="C154" s="35">
        <f>C160+C164+C168</f>
        <v>10230122.31</v>
      </c>
      <c r="D154" s="35">
        <f>D160+D164+D168</f>
        <v>16701358.12</v>
      </c>
      <c r="E154" s="35">
        <f>E160+E164+E168</f>
        <v>4664302.83</v>
      </c>
      <c r="F154" s="35">
        <f>F160+F164+F168</f>
        <v>6765123.13</v>
      </c>
      <c r="G154" s="27">
        <f>E154/D154*100</f>
        <v>27.927685859358125</v>
      </c>
      <c r="H154" s="30">
        <f>D154-E154</f>
        <v>12037055.29</v>
      </c>
    </row>
    <row r="155" spans="1:8" ht="38.25">
      <c r="A155" s="17" t="s">
        <v>160</v>
      </c>
      <c r="B155" s="3" t="s">
        <v>331</v>
      </c>
      <c r="C155" s="35">
        <f>C161</f>
        <v>4201300</v>
      </c>
      <c r="D155" s="35">
        <f>D161</f>
        <v>6714800</v>
      </c>
      <c r="E155" s="35">
        <f>E161</f>
        <v>3479956.8</v>
      </c>
      <c r="F155" s="35">
        <f>F161</f>
        <v>5710756.6</v>
      </c>
      <c r="G155" s="27">
        <f t="shared" si="4"/>
        <v>51.825174241972945</v>
      </c>
      <c r="H155" s="30">
        <f t="shared" si="5"/>
        <v>3234843.2</v>
      </c>
    </row>
    <row r="156" spans="1:8" ht="51">
      <c r="A156" s="13" t="s">
        <v>402</v>
      </c>
      <c r="B156" s="3" t="s">
        <v>404</v>
      </c>
      <c r="C156" s="35">
        <f>C162+C169+C166</f>
        <v>953840</v>
      </c>
      <c r="D156" s="35">
        <f>D162+D169+D166</f>
        <v>1576340</v>
      </c>
      <c r="E156" s="35">
        <f>E162+E169+E166</f>
        <v>1015438</v>
      </c>
      <c r="F156" s="35">
        <f>F162+F165+F169+F166</f>
        <v>2152709</v>
      </c>
      <c r="G156" s="27">
        <f t="shared" si="4"/>
        <v>64.41744801248461</v>
      </c>
      <c r="H156" s="30">
        <f t="shared" si="5"/>
        <v>560902</v>
      </c>
    </row>
    <row r="157" spans="1:8" ht="57" customHeight="1">
      <c r="A157" s="13" t="s">
        <v>341</v>
      </c>
      <c r="B157" s="3" t="s">
        <v>342</v>
      </c>
      <c r="C157" s="35">
        <f>C165</f>
        <v>4500000</v>
      </c>
      <c r="D157" s="35">
        <f>D165</f>
        <v>4500000</v>
      </c>
      <c r="E157" s="35">
        <f>E165</f>
        <v>4500000</v>
      </c>
      <c r="F157" s="35">
        <f>F165</f>
        <v>0</v>
      </c>
      <c r="G157" s="27">
        <f>E157/D157*100</f>
        <v>100</v>
      </c>
      <c r="H157" s="30">
        <f>D157-E157</f>
        <v>0</v>
      </c>
    </row>
    <row r="158" spans="1:8" ht="12.75">
      <c r="A158" s="3" t="s">
        <v>124</v>
      </c>
      <c r="B158" s="3" t="s">
        <v>332</v>
      </c>
      <c r="C158" s="35">
        <f>C170</f>
        <v>0</v>
      </c>
      <c r="D158" s="35">
        <f>D170</f>
        <v>0</v>
      </c>
      <c r="E158" s="35">
        <f>E170</f>
        <v>0</v>
      </c>
      <c r="F158" s="35">
        <f>F170</f>
        <v>0</v>
      </c>
      <c r="G158" s="27"/>
      <c r="H158" s="30"/>
    </row>
    <row r="159" spans="1:8" ht="12.75">
      <c r="A159" s="23" t="s">
        <v>45</v>
      </c>
      <c r="B159" s="23" t="s">
        <v>46</v>
      </c>
      <c r="C159" s="31">
        <f>C161+C160+C162</f>
        <v>4392300</v>
      </c>
      <c r="D159" s="31">
        <f>D161+D160+D162</f>
        <v>7024800</v>
      </c>
      <c r="E159" s="31">
        <f>E161+E160+E162</f>
        <v>3732897.57</v>
      </c>
      <c r="F159" s="33">
        <f>F161+F160+F162</f>
        <v>5710756.6</v>
      </c>
      <c r="G159" s="28">
        <f t="shared" si="4"/>
        <v>53.13884480696959</v>
      </c>
      <c r="H159" s="33">
        <f t="shared" si="5"/>
        <v>3291902.43</v>
      </c>
    </row>
    <row r="160" spans="1:8" ht="25.5">
      <c r="A160" s="13" t="s">
        <v>120</v>
      </c>
      <c r="B160" s="3" t="s">
        <v>326</v>
      </c>
      <c r="C160" s="35">
        <v>20000</v>
      </c>
      <c r="D160" s="35">
        <v>140000</v>
      </c>
      <c r="E160" s="35">
        <v>82940.77</v>
      </c>
      <c r="F160" s="11">
        <v>0</v>
      </c>
      <c r="G160" s="27">
        <f aca="true" t="shared" si="12" ref="G160:G166">E160/D160*100</f>
        <v>59.24340714285714</v>
      </c>
      <c r="H160" s="30">
        <f aca="true" t="shared" si="13" ref="H160:H166">D160-E160</f>
        <v>57059.229999999996</v>
      </c>
    </row>
    <row r="161" spans="1:8" ht="38.25">
      <c r="A161" s="17" t="s">
        <v>160</v>
      </c>
      <c r="B161" s="3" t="s">
        <v>161</v>
      </c>
      <c r="C161" s="35">
        <v>4201300</v>
      </c>
      <c r="D161" s="35">
        <v>6714800</v>
      </c>
      <c r="E161" s="35">
        <v>3479956.8</v>
      </c>
      <c r="F161" s="34">
        <v>5710756.6</v>
      </c>
      <c r="G161" s="27">
        <f t="shared" si="12"/>
        <v>51.825174241972945</v>
      </c>
      <c r="H161" s="30">
        <f t="shared" si="13"/>
        <v>3234843.2</v>
      </c>
    </row>
    <row r="162" spans="1:8" ht="51">
      <c r="A162" s="13" t="s">
        <v>402</v>
      </c>
      <c r="B162" s="3" t="s">
        <v>405</v>
      </c>
      <c r="C162" s="35">
        <v>171000</v>
      </c>
      <c r="D162" s="35">
        <v>170000</v>
      </c>
      <c r="E162" s="35">
        <v>170000</v>
      </c>
      <c r="F162" s="11">
        <v>0</v>
      </c>
      <c r="G162" s="27">
        <f t="shared" si="12"/>
        <v>100</v>
      </c>
      <c r="H162" s="30">
        <f t="shared" si="13"/>
        <v>0</v>
      </c>
    </row>
    <row r="163" spans="1:8" ht="12.75">
      <c r="A163" s="23" t="s">
        <v>47</v>
      </c>
      <c r="B163" s="1" t="s">
        <v>48</v>
      </c>
      <c r="C163" s="33">
        <f>C165+C164+C166</f>
        <v>5586840</v>
      </c>
      <c r="D163" s="33">
        <f>D165+D164+D166</f>
        <v>8690840</v>
      </c>
      <c r="E163" s="33">
        <f>E165+E164+E166</f>
        <v>4847101.42</v>
      </c>
      <c r="F163" s="33">
        <f>F165+F164+F166</f>
        <v>2178209.25</v>
      </c>
      <c r="G163" s="27">
        <f t="shared" si="12"/>
        <v>55.7725308485716</v>
      </c>
      <c r="H163" s="30">
        <f t="shared" si="13"/>
        <v>3843738.58</v>
      </c>
    </row>
    <row r="164" spans="1:8" ht="25.5">
      <c r="A164" s="13" t="s">
        <v>120</v>
      </c>
      <c r="B164" s="3" t="s">
        <v>327</v>
      </c>
      <c r="C164" s="40">
        <v>910000</v>
      </c>
      <c r="D164" s="40">
        <v>3870000</v>
      </c>
      <c r="E164" s="35">
        <v>137101.42</v>
      </c>
      <c r="F164" s="3">
        <v>1900672.25</v>
      </c>
      <c r="G164" s="27">
        <f t="shared" si="12"/>
        <v>3.5426723514211886</v>
      </c>
      <c r="H164" s="30">
        <f t="shared" si="13"/>
        <v>3732898.58</v>
      </c>
    </row>
    <row r="165" spans="1:8" ht="37.5" customHeight="1">
      <c r="A165" s="17" t="s">
        <v>172</v>
      </c>
      <c r="B165" s="3" t="s">
        <v>403</v>
      </c>
      <c r="C165" s="3">
        <v>4500000</v>
      </c>
      <c r="D165" s="34">
        <v>4500000</v>
      </c>
      <c r="E165" s="35">
        <v>4500000</v>
      </c>
      <c r="F165" s="34">
        <v>0</v>
      </c>
      <c r="G165" s="27">
        <f t="shared" si="12"/>
        <v>100</v>
      </c>
      <c r="H165" s="30">
        <f t="shared" si="13"/>
        <v>0</v>
      </c>
    </row>
    <row r="166" spans="1:8" ht="54.75" customHeight="1">
      <c r="A166" s="13" t="s">
        <v>402</v>
      </c>
      <c r="B166" s="3" t="s">
        <v>406</v>
      </c>
      <c r="C166" s="3">
        <v>176840</v>
      </c>
      <c r="D166" s="34">
        <v>320840</v>
      </c>
      <c r="E166" s="34">
        <v>210000</v>
      </c>
      <c r="F166" s="34">
        <v>277537</v>
      </c>
      <c r="G166" s="27">
        <f t="shared" si="12"/>
        <v>65.45318538835556</v>
      </c>
      <c r="H166" s="30">
        <f t="shared" si="13"/>
        <v>110840</v>
      </c>
    </row>
    <row r="167" spans="1:8" ht="12.75">
      <c r="A167" s="23" t="s">
        <v>49</v>
      </c>
      <c r="B167" s="23" t="s">
        <v>50</v>
      </c>
      <c r="C167" s="31">
        <f>C169+C168+C170</f>
        <v>9906122.31</v>
      </c>
      <c r="D167" s="31">
        <f>D169+D168+D170</f>
        <v>13776858.12</v>
      </c>
      <c r="E167" s="31">
        <f>E169+E168+E170</f>
        <v>5079698.64</v>
      </c>
      <c r="F167" s="31">
        <f>F169+F168+F170</f>
        <v>6739622.88</v>
      </c>
      <c r="G167" s="28">
        <f t="shared" si="4"/>
        <v>36.87124158320068</v>
      </c>
      <c r="H167" s="33">
        <f t="shared" si="5"/>
        <v>8697159.48</v>
      </c>
    </row>
    <row r="168" spans="1:8" ht="25.5">
      <c r="A168" s="13" t="s">
        <v>120</v>
      </c>
      <c r="B168" s="3" t="s">
        <v>328</v>
      </c>
      <c r="C168" s="35">
        <v>9300122.31</v>
      </c>
      <c r="D168" s="35">
        <v>12691358.12</v>
      </c>
      <c r="E168" s="35">
        <v>4444260.64</v>
      </c>
      <c r="F168" s="35">
        <v>4864450.88</v>
      </c>
      <c r="G168" s="27">
        <f>E168/D168*100</f>
        <v>35.01800672535115</v>
      </c>
      <c r="H168" s="30">
        <f>D168-E168</f>
        <v>8247097.4799999995</v>
      </c>
    </row>
    <row r="169" spans="1:8" ht="51">
      <c r="A169" s="13" t="s">
        <v>402</v>
      </c>
      <c r="B169" s="3" t="s">
        <v>407</v>
      </c>
      <c r="C169" s="3">
        <v>606000</v>
      </c>
      <c r="D169" s="34">
        <v>1085500</v>
      </c>
      <c r="E169" s="34">
        <v>635438</v>
      </c>
      <c r="F169" s="34">
        <v>1875172</v>
      </c>
      <c r="G169" s="27">
        <f t="shared" si="4"/>
        <v>58.53873790879779</v>
      </c>
      <c r="H169" s="30">
        <f t="shared" si="5"/>
        <v>450062</v>
      </c>
    </row>
    <row r="170" spans="1:8" ht="12.75">
      <c r="A170" s="3" t="s">
        <v>124</v>
      </c>
      <c r="B170" s="3" t="s">
        <v>329</v>
      </c>
      <c r="C170" s="3">
        <v>0</v>
      </c>
      <c r="D170" s="34"/>
      <c r="E170" s="34"/>
      <c r="F170" s="34"/>
      <c r="G170" s="27"/>
      <c r="H170" s="30"/>
    </row>
    <row r="171" spans="1:8" ht="12.75">
      <c r="A171" s="1" t="s">
        <v>51</v>
      </c>
      <c r="B171" s="1" t="s">
        <v>52</v>
      </c>
      <c r="C171" s="33">
        <f aca="true" t="shared" si="14" ref="C171:F172">C172</f>
        <v>0</v>
      </c>
      <c r="D171" s="33">
        <f t="shared" si="14"/>
        <v>0</v>
      </c>
      <c r="E171" s="33">
        <f t="shared" si="14"/>
        <v>0</v>
      </c>
      <c r="F171" s="33">
        <f t="shared" si="14"/>
        <v>0</v>
      </c>
      <c r="G171" s="28" t="e">
        <f t="shared" si="4"/>
        <v>#DIV/0!</v>
      </c>
      <c r="H171" s="33">
        <f t="shared" si="5"/>
        <v>0</v>
      </c>
    </row>
    <row r="172" spans="1:8" ht="25.5">
      <c r="A172" s="24" t="s">
        <v>53</v>
      </c>
      <c r="B172" s="23" t="s">
        <v>54</v>
      </c>
      <c r="C172" s="31">
        <f t="shared" si="14"/>
        <v>0</v>
      </c>
      <c r="D172" s="31">
        <f t="shared" si="14"/>
        <v>0</v>
      </c>
      <c r="E172" s="31">
        <f t="shared" si="14"/>
        <v>0</v>
      </c>
      <c r="F172" s="31">
        <f t="shared" si="14"/>
        <v>0</v>
      </c>
      <c r="G172" s="28" t="e">
        <f>E172/D172*100</f>
        <v>#DIV/0!</v>
      </c>
      <c r="H172" s="30">
        <f aca="true" t="shared" si="15" ref="H172:H256">D172-E172</f>
        <v>0</v>
      </c>
    </row>
    <row r="173" spans="1:8" ht="25.5">
      <c r="A173" s="13" t="s">
        <v>120</v>
      </c>
      <c r="B173" s="3" t="s">
        <v>165</v>
      </c>
      <c r="C173" s="3">
        <v>0</v>
      </c>
      <c r="D173" s="34">
        <v>0</v>
      </c>
      <c r="E173" s="34">
        <v>0</v>
      </c>
      <c r="F173" s="34">
        <v>0</v>
      </c>
      <c r="G173" s="27" t="e">
        <f aca="true" t="shared" si="16" ref="G173:G257">E173/D173*100</f>
        <v>#DIV/0!</v>
      </c>
      <c r="H173" s="30">
        <f t="shared" si="15"/>
        <v>0</v>
      </c>
    </row>
    <row r="174" spans="1:8" ht="12.75">
      <c r="A174" s="1" t="s">
        <v>55</v>
      </c>
      <c r="B174" s="1" t="s">
        <v>56</v>
      </c>
      <c r="C174" s="33">
        <f>C175+C180+C181+C182+C187+C176+C177+C178+C185+C186+C188+C189+C190+C179+C184+C191</f>
        <v>205811980</v>
      </c>
      <c r="D174" s="33">
        <f>D175+D180+D181+D182+D187+D176+D177+D178+D185+D186+D188+D189+D190+D179+D184+D191+D183</f>
        <v>210943607</v>
      </c>
      <c r="E174" s="33">
        <f>E175+E180+E181+E182+E187+E176+E177+E178+E185+E186+E188+E189+E190+E179+E184+E191</f>
        <v>129156864.63999999</v>
      </c>
      <c r="F174" s="33">
        <f>F175+F180+F181+F182+F187+F176+F177+F178+F185+F186+F188+F189+F190+F179</f>
        <v>139723218.8</v>
      </c>
      <c r="G174" s="28">
        <f t="shared" si="16"/>
        <v>61.228148355308996</v>
      </c>
      <c r="H174" s="33">
        <f t="shared" si="15"/>
        <v>81786742.36000001</v>
      </c>
    </row>
    <row r="175" spans="1:8" ht="12.75">
      <c r="A175" s="17" t="s">
        <v>131</v>
      </c>
      <c r="B175" s="3" t="s">
        <v>191</v>
      </c>
      <c r="C175" s="35">
        <f aca="true" t="shared" si="17" ref="C175:C181">C215</f>
        <v>6975000</v>
      </c>
      <c r="D175" s="35">
        <f aca="true" t="shared" si="18" ref="D175:E178">D215</f>
        <v>6975000</v>
      </c>
      <c r="E175" s="35">
        <f t="shared" si="18"/>
        <v>4203240.01</v>
      </c>
      <c r="F175" s="35">
        <f aca="true" t="shared" si="19" ref="F175:F181">F215</f>
        <v>4630360.62</v>
      </c>
      <c r="G175" s="27">
        <f t="shared" si="16"/>
        <v>60.26150551971325</v>
      </c>
      <c r="H175" s="33">
        <f t="shared" si="15"/>
        <v>2771759.99</v>
      </c>
    </row>
    <row r="176" spans="1:8" ht="25.5">
      <c r="A176" s="17" t="s">
        <v>182</v>
      </c>
      <c r="B176" s="3" t="s">
        <v>192</v>
      </c>
      <c r="C176" s="35">
        <f t="shared" si="17"/>
        <v>10000</v>
      </c>
      <c r="D176" s="35">
        <f t="shared" si="18"/>
        <v>10000</v>
      </c>
      <c r="E176" s="35">
        <f t="shared" si="18"/>
        <v>460</v>
      </c>
      <c r="F176" s="35">
        <f t="shared" si="19"/>
        <v>0</v>
      </c>
      <c r="G176" s="27">
        <f t="shared" si="16"/>
        <v>4.6</v>
      </c>
      <c r="H176" s="30">
        <f t="shared" si="15"/>
        <v>9540</v>
      </c>
    </row>
    <row r="177" spans="1:8" ht="38.25">
      <c r="A177" s="17" t="s">
        <v>184</v>
      </c>
      <c r="B177" s="3" t="s">
        <v>193</v>
      </c>
      <c r="C177" s="35">
        <f t="shared" si="17"/>
        <v>2106000</v>
      </c>
      <c r="D177" s="35">
        <f t="shared" si="18"/>
        <v>2106000</v>
      </c>
      <c r="E177" s="35">
        <f t="shared" si="18"/>
        <v>1280824.88</v>
      </c>
      <c r="F177" s="35">
        <f t="shared" si="19"/>
        <v>1075882.68</v>
      </c>
      <c r="G177" s="27">
        <f t="shared" si="16"/>
        <v>60.8178955365622</v>
      </c>
      <c r="H177" s="30">
        <f t="shared" si="15"/>
        <v>825175.1200000001</v>
      </c>
    </row>
    <row r="178" spans="1:8" ht="12.75">
      <c r="A178" s="3" t="s">
        <v>113</v>
      </c>
      <c r="B178" s="3" t="s">
        <v>194</v>
      </c>
      <c r="C178" s="35">
        <f t="shared" si="17"/>
        <v>1573000</v>
      </c>
      <c r="D178" s="35">
        <f t="shared" si="18"/>
        <v>1573000</v>
      </c>
      <c r="E178" s="35">
        <f t="shared" si="18"/>
        <v>947726.06</v>
      </c>
      <c r="F178" s="35">
        <f t="shared" si="19"/>
        <v>964423.28</v>
      </c>
      <c r="G178" s="27">
        <f t="shared" si="16"/>
        <v>60.249590591226955</v>
      </c>
      <c r="H178" s="30">
        <f t="shared" si="15"/>
        <v>625273.94</v>
      </c>
    </row>
    <row r="179" spans="1:8" ht="12.75">
      <c r="A179" s="5" t="s">
        <v>116</v>
      </c>
      <c r="B179" s="3" t="s">
        <v>358</v>
      </c>
      <c r="C179" s="35">
        <f t="shared" si="17"/>
        <v>35000</v>
      </c>
      <c r="D179" s="35">
        <f aca="true" t="shared" si="20" ref="D179:E181">D219</f>
        <v>35000</v>
      </c>
      <c r="E179" s="35">
        <f t="shared" si="20"/>
        <v>0</v>
      </c>
      <c r="F179" s="35">
        <f t="shared" si="19"/>
        <v>0</v>
      </c>
      <c r="G179" s="27"/>
      <c r="H179" s="30"/>
    </row>
    <row r="180" spans="1:8" ht="12.75">
      <c r="A180" s="3" t="s">
        <v>115</v>
      </c>
      <c r="B180" s="3" t="s">
        <v>195</v>
      </c>
      <c r="C180" s="35">
        <f t="shared" si="17"/>
        <v>475100</v>
      </c>
      <c r="D180" s="35">
        <f t="shared" si="20"/>
        <v>475100</v>
      </c>
      <c r="E180" s="35">
        <f t="shared" si="20"/>
        <v>321660.03</v>
      </c>
      <c r="F180" s="35">
        <f t="shared" si="19"/>
        <v>296493.82</v>
      </c>
      <c r="G180" s="27">
        <f t="shared" si="16"/>
        <v>67.70364765312567</v>
      </c>
      <c r="H180" s="30">
        <f t="shared" si="15"/>
        <v>153439.96999999997</v>
      </c>
    </row>
    <row r="181" spans="1:8" ht="25.5">
      <c r="A181" s="13" t="s">
        <v>118</v>
      </c>
      <c r="B181" s="3" t="s">
        <v>196</v>
      </c>
      <c r="C181" s="35">
        <f t="shared" si="17"/>
        <v>192600</v>
      </c>
      <c r="D181" s="35">
        <f t="shared" si="20"/>
        <v>454050.8</v>
      </c>
      <c r="E181" s="35">
        <f t="shared" si="20"/>
        <v>270013.32</v>
      </c>
      <c r="F181" s="35">
        <f t="shared" si="19"/>
        <v>205791.26</v>
      </c>
      <c r="G181" s="27">
        <f t="shared" si="16"/>
        <v>59.467645470506824</v>
      </c>
      <c r="H181" s="30">
        <f t="shared" si="15"/>
        <v>184037.47999999998</v>
      </c>
    </row>
    <row r="182" spans="1:8" ht="25.5">
      <c r="A182" s="13" t="s">
        <v>120</v>
      </c>
      <c r="B182" s="3" t="s">
        <v>197</v>
      </c>
      <c r="C182" s="35">
        <f>C210+C222</f>
        <v>1445580</v>
      </c>
      <c r="D182" s="35">
        <f>D210+D222</f>
        <v>1372256.2</v>
      </c>
      <c r="E182" s="35">
        <f>E210+E222</f>
        <v>932512.79</v>
      </c>
      <c r="F182" s="35">
        <f>F210+F222</f>
        <v>1107532.62</v>
      </c>
      <c r="G182" s="27">
        <f t="shared" si="16"/>
        <v>67.95471501604439</v>
      </c>
      <c r="H182" s="30">
        <f t="shared" si="15"/>
        <v>439743.4099999999</v>
      </c>
    </row>
    <row r="183" spans="1:8" ht="12.75">
      <c r="A183" s="13" t="s">
        <v>408</v>
      </c>
      <c r="B183" s="3" t="s">
        <v>410</v>
      </c>
      <c r="C183" s="35"/>
      <c r="D183" s="35">
        <f>D223</f>
        <v>28000</v>
      </c>
      <c r="E183" s="35"/>
      <c r="F183" s="35"/>
      <c r="G183" s="27"/>
      <c r="H183" s="30"/>
    </row>
    <row r="184" spans="1:8" ht="12.75">
      <c r="A184" s="13" t="s">
        <v>359</v>
      </c>
      <c r="B184" s="3" t="s">
        <v>372</v>
      </c>
      <c r="C184" s="35">
        <f>C224</f>
        <v>170000</v>
      </c>
      <c r="D184" s="35">
        <f>D224</f>
        <v>520000</v>
      </c>
      <c r="E184" s="35">
        <f>E224</f>
        <v>350000</v>
      </c>
      <c r="F184" s="35"/>
      <c r="G184" s="27"/>
      <c r="H184" s="30"/>
    </row>
    <row r="185" spans="1:8" ht="38.25">
      <c r="A185" s="17" t="s">
        <v>172</v>
      </c>
      <c r="B185" s="3" t="s">
        <v>198</v>
      </c>
      <c r="C185" s="35">
        <f>C199</f>
        <v>4315000</v>
      </c>
      <c r="D185" s="35">
        <f>D199</f>
        <v>4315000</v>
      </c>
      <c r="E185" s="35">
        <f>E199</f>
        <v>1315000</v>
      </c>
      <c r="F185" s="35">
        <f>F199+F193</f>
        <v>99143.13</v>
      </c>
      <c r="G185" s="27">
        <f t="shared" si="16"/>
        <v>30.475086906141367</v>
      </c>
      <c r="H185" s="30">
        <f t="shared" si="15"/>
        <v>3000000</v>
      </c>
    </row>
    <row r="186" spans="1:8" ht="51">
      <c r="A186" s="17" t="s">
        <v>166</v>
      </c>
      <c r="B186" s="3" t="s">
        <v>199</v>
      </c>
      <c r="C186" s="35">
        <f>C194+C211+C200+C205</f>
        <v>104316700</v>
      </c>
      <c r="D186" s="35">
        <f>D194+D211+D200+D205</f>
        <v>104751700</v>
      </c>
      <c r="E186" s="35">
        <f>E194+E211+E200+E205</f>
        <v>65128315.75</v>
      </c>
      <c r="F186" s="35">
        <f>F194+F211+F200+F205</f>
        <v>73975900.61</v>
      </c>
      <c r="G186" s="27">
        <f t="shared" si="16"/>
        <v>62.17399407360453</v>
      </c>
      <c r="H186" s="30">
        <f t="shared" si="15"/>
        <v>39623384.25</v>
      </c>
    </row>
    <row r="187" spans="1:8" ht="12.75">
      <c r="A187" s="17" t="s">
        <v>168</v>
      </c>
      <c r="B187" s="3" t="s">
        <v>200</v>
      </c>
      <c r="C187" s="35">
        <f>C195+C201+C212+C206</f>
        <v>3757600</v>
      </c>
      <c r="D187" s="35">
        <f>D195+D201+D212+D206</f>
        <v>6818300</v>
      </c>
      <c r="E187" s="35">
        <f>E195+E201+E212+E206</f>
        <v>1840697.45</v>
      </c>
      <c r="F187" s="35">
        <f>F195+F201+F212+F206</f>
        <v>2728181.05</v>
      </c>
      <c r="G187" s="27">
        <f t="shared" si="16"/>
        <v>26.99642799524808</v>
      </c>
      <c r="H187" s="30">
        <f t="shared" si="15"/>
        <v>4977602.55</v>
      </c>
    </row>
    <row r="188" spans="1:8" ht="51">
      <c r="A188" s="17" t="s">
        <v>154</v>
      </c>
      <c r="B188" s="3" t="s">
        <v>201</v>
      </c>
      <c r="C188" s="35">
        <f>C196+C202+C207</f>
        <v>76392100</v>
      </c>
      <c r="D188" s="35">
        <f>D196+D202+D207</f>
        <v>76392100</v>
      </c>
      <c r="E188" s="35">
        <f>E196+E202+E207</f>
        <v>50470837.4</v>
      </c>
      <c r="F188" s="35">
        <f>F196+F202+F207</f>
        <v>51248374.230000004</v>
      </c>
      <c r="G188" s="27">
        <f t="shared" si="16"/>
        <v>66.06813715030742</v>
      </c>
      <c r="H188" s="30">
        <f t="shared" si="15"/>
        <v>25921262.6</v>
      </c>
    </row>
    <row r="189" spans="1:8" ht="12.75">
      <c r="A189" s="17" t="s">
        <v>156</v>
      </c>
      <c r="B189" s="3" t="s">
        <v>202</v>
      </c>
      <c r="C189" s="35">
        <f>C197+C203+C213+C208</f>
        <v>3993300</v>
      </c>
      <c r="D189" s="35">
        <f>D197+D203+D213+D208</f>
        <v>5045600</v>
      </c>
      <c r="E189" s="35">
        <f>E197+E203+E213+E208</f>
        <v>2063162.42</v>
      </c>
      <c r="F189" s="35">
        <f>F197+F203+F213+F208</f>
        <v>3320675.31</v>
      </c>
      <c r="G189" s="27">
        <f t="shared" si="16"/>
        <v>40.890328603139366</v>
      </c>
      <c r="H189" s="30">
        <f t="shared" si="15"/>
        <v>2982437.58</v>
      </c>
    </row>
    <row r="190" spans="1:8" ht="12.75">
      <c r="A190" s="3" t="s">
        <v>124</v>
      </c>
      <c r="B190" s="3" t="s">
        <v>203</v>
      </c>
      <c r="C190" s="35">
        <f>C225</f>
        <v>49000</v>
      </c>
      <c r="D190" s="35">
        <f>D225</f>
        <v>50500</v>
      </c>
      <c r="E190" s="35">
        <f>E225</f>
        <v>11484.71</v>
      </c>
      <c r="F190" s="35">
        <f>F225</f>
        <v>70460.19</v>
      </c>
      <c r="G190" s="27">
        <f t="shared" si="16"/>
        <v>22.741999999999997</v>
      </c>
      <c r="H190" s="30">
        <f t="shared" si="15"/>
        <v>39015.29</v>
      </c>
    </row>
    <row r="191" spans="1:8" ht="12.75">
      <c r="A191" s="3" t="s">
        <v>336</v>
      </c>
      <c r="B191" s="3" t="s">
        <v>371</v>
      </c>
      <c r="C191" s="35">
        <f>C226</f>
        <v>6000</v>
      </c>
      <c r="D191" s="35">
        <f>D226</f>
        <v>22000</v>
      </c>
      <c r="E191" s="35">
        <f>E226</f>
        <v>20929.82</v>
      </c>
      <c r="F191" s="35"/>
      <c r="G191" s="27"/>
      <c r="H191" s="30"/>
    </row>
    <row r="192" spans="1:8" ht="12.75">
      <c r="A192" s="23" t="s">
        <v>57</v>
      </c>
      <c r="B192" s="23" t="s">
        <v>58</v>
      </c>
      <c r="C192" s="31">
        <f>C195+C196+C194+C197</f>
        <v>31665800</v>
      </c>
      <c r="D192" s="31">
        <f>D195+D196+D194+D197</f>
        <v>32460800</v>
      </c>
      <c r="E192" s="31">
        <f>E195+E196+E194+E197</f>
        <v>18650634.13</v>
      </c>
      <c r="F192" s="31">
        <f>F195+F196+F194+F197+F193</f>
        <v>23792618.1</v>
      </c>
      <c r="G192" s="28">
        <f t="shared" si="16"/>
        <v>57.45586716901616</v>
      </c>
      <c r="H192" s="33">
        <f t="shared" si="15"/>
        <v>13810165.870000001</v>
      </c>
    </row>
    <row r="193" spans="1:8" ht="38.25">
      <c r="A193" s="17" t="s">
        <v>172</v>
      </c>
      <c r="B193" s="3" t="s">
        <v>352</v>
      </c>
      <c r="C193" s="31"/>
      <c r="D193" s="31"/>
      <c r="E193" s="31"/>
      <c r="F193" s="34">
        <v>0</v>
      </c>
      <c r="G193" s="28"/>
      <c r="H193" s="33"/>
    </row>
    <row r="194" spans="1:8" ht="51">
      <c r="A194" s="17" t="s">
        <v>166</v>
      </c>
      <c r="B194" s="3" t="s">
        <v>167</v>
      </c>
      <c r="C194" s="35">
        <v>17370400</v>
      </c>
      <c r="D194" s="35">
        <v>17370400</v>
      </c>
      <c r="E194" s="35">
        <v>8894477.03</v>
      </c>
      <c r="F194" s="34">
        <v>13851686.87</v>
      </c>
      <c r="G194" s="27">
        <f>E194/D194*100</f>
        <v>51.20479108137982</v>
      </c>
      <c r="H194" s="30">
        <f>D194-E194</f>
        <v>8475922.97</v>
      </c>
    </row>
    <row r="195" spans="1:8" ht="12.75">
      <c r="A195" s="17" t="s">
        <v>168</v>
      </c>
      <c r="B195" s="3" t="s">
        <v>169</v>
      </c>
      <c r="C195" s="3">
        <v>200000</v>
      </c>
      <c r="D195" s="34">
        <v>200000</v>
      </c>
      <c r="E195" s="34">
        <v>130480.28</v>
      </c>
      <c r="F195" s="34">
        <v>156445.17</v>
      </c>
      <c r="G195" s="27">
        <f t="shared" si="16"/>
        <v>65.24014</v>
      </c>
      <c r="H195" s="30">
        <f t="shared" si="15"/>
        <v>69519.72</v>
      </c>
    </row>
    <row r="196" spans="1:8" ht="51">
      <c r="A196" s="17" t="s">
        <v>154</v>
      </c>
      <c r="B196" s="3" t="s">
        <v>170</v>
      </c>
      <c r="C196" s="34">
        <v>13995400</v>
      </c>
      <c r="D196" s="34">
        <v>13995400</v>
      </c>
      <c r="E196" s="34">
        <v>9552676.82</v>
      </c>
      <c r="F196" s="34">
        <v>9534686.06</v>
      </c>
      <c r="G196" s="27">
        <f t="shared" si="16"/>
        <v>68.25583277362563</v>
      </c>
      <c r="H196" s="30">
        <f t="shared" si="15"/>
        <v>4442723.18</v>
      </c>
    </row>
    <row r="197" spans="1:8" ht="12.75">
      <c r="A197" s="17" t="s">
        <v>156</v>
      </c>
      <c r="B197" s="3" t="s">
        <v>171</v>
      </c>
      <c r="C197" s="34">
        <v>100000</v>
      </c>
      <c r="D197" s="34">
        <v>895000</v>
      </c>
      <c r="E197" s="34">
        <v>73000</v>
      </c>
      <c r="F197" s="34">
        <v>249800</v>
      </c>
      <c r="G197" s="27"/>
      <c r="H197" s="30"/>
    </row>
    <row r="198" spans="1:8" ht="12.75">
      <c r="A198" s="23" t="s">
        <v>59</v>
      </c>
      <c r="B198" s="23" t="s">
        <v>60</v>
      </c>
      <c r="C198" s="31">
        <f>C200+C201+C202+C203+C199</f>
        <v>148782900</v>
      </c>
      <c r="D198" s="31">
        <f>D200+D201+D202+D203+D199</f>
        <v>152053000</v>
      </c>
      <c r="E198" s="31">
        <f>E200+E201+E202+E203+E199</f>
        <v>94641911.78</v>
      </c>
      <c r="F198" s="31">
        <f>F200+F201+F202+F203+F199</f>
        <v>106860598.18</v>
      </c>
      <c r="G198" s="28">
        <f t="shared" si="16"/>
        <v>62.24271259363512</v>
      </c>
      <c r="H198" s="33">
        <f t="shared" si="15"/>
        <v>57411088.22</v>
      </c>
    </row>
    <row r="199" spans="1:8" ht="38.25">
      <c r="A199" s="17" t="s">
        <v>172</v>
      </c>
      <c r="B199" s="3" t="s">
        <v>173</v>
      </c>
      <c r="C199" s="3">
        <v>4315000</v>
      </c>
      <c r="D199" s="35">
        <v>4315000</v>
      </c>
      <c r="E199" s="35">
        <v>1315000</v>
      </c>
      <c r="F199" s="35">
        <v>99143.13</v>
      </c>
      <c r="G199" s="27">
        <f>E199/D199*100</f>
        <v>30.475086906141367</v>
      </c>
      <c r="H199" s="30">
        <f>D199-E199</f>
        <v>3000000</v>
      </c>
    </row>
    <row r="200" spans="1:8" ht="51">
      <c r="A200" s="17" t="s">
        <v>166</v>
      </c>
      <c r="B200" s="3" t="s">
        <v>174</v>
      </c>
      <c r="C200" s="3">
        <v>80256300</v>
      </c>
      <c r="D200" s="34">
        <v>80256300</v>
      </c>
      <c r="E200" s="34">
        <v>52173113.4</v>
      </c>
      <c r="F200" s="34">
        <v>59615746.29</v>
      </c>
      <c r="G200" s="27">
        <f t="shared" si="16"/>
        <v>65.00812197920911</v>
      </c>
      <c r="H200" s="30">
        <f t="shared" si="15"/>
        <v>28083186.6</v>
      </c>
    </row>
    <row r="201" spans="1:8" ht="12.75">
      <c r="A201" s="17" t="s">
        <v>168</v>
      </c>
      <c r="B201" s="3" t="s">
        <v>175</v>
      </c>
      <c r="C201" s="3">
        <v>2831600</v>
      </c>
      <c r="D201" s="34">
        <v>5892300</v>
      </c>
      <c r="E201" s="34">
        <v>1480666.17</v>
      </c>
      <c r="F201" s="34">
        <v>2382937.28</v>
      </c>
      <c r="G201" s="27">
        <f t="shared" si="16"/>
        <v>25.128832035028765</v>
      </c>
      <c r="H201" s="30">
        <f t="shared" si="15"/>
        <v>4411633.83</v>
      </c>
    </row>
    <row r="202" spans="1:8" ht="51">
      <c r="A202" s="17" t="s">
        <v>154</v>
      </c>
      <c r="B202" s="3" t="s">
        <v>176</v>
      </c>
      <c r="C202" s="3">
        <v>57896700</v>
      </c>
      <c r="D202" s="34">
        <v>57896700</v>
      </c>
      <c r="E202" s="34">
        <v>37795826.79</v>
      </c>
      <c r="F202" s="34">
        <v>41713688.17</v>
      </c>
      <c r="G202" s="27">
        <f t="shared" si="16"/>
        <v>65.28148718320733</v>
      </c>
      <c r="H202" s="30">
        <f t="shared" si="15"/>
        <v>20100873.21</v>
      </c>
    </row>
    <row r="203" spans="1:8" ht="12.75">
      <c r="A203" s="17" t="s">
        <v>156</v>
      </c>
      <c r="B203" s="3" t="s">
        <v>177</v>
      </c>
      <c r="C203" s="34">
        <v>3483300</v>
      </c>
      <c r="D203" s="34">
        <v>3692700</v>
      </c>
      <c r="E203" s="34">
        <v>1877305.42</v>
      </c>
      <c r="F203" s="34">
        <v>3049083.31</v>
      </c>
      <c r="G203" s="27">
        <f t="shared" si="16"/>
        <v>50.838286890351235</v>
      </c>
      <c r="H203" s="30">
        <f t="shared" si="15"/>
        <v>1815394.58</v>
      </c>
    </row>
    <row r="204" spans="1:8" ht="12.75">
      <c r="A204" s="14" t="s">
        <v>393</v>
      </c>
      <c r="B204" s="1" t="s">
        <v>394</v>
      </c>
      <c r="C204" s="33">
        <f>C205+C206+C207+C208</f>
        <v>10680000</v>
      </c>
      <c r="D204" s="33">
        <f>D205+D206+D207+D208</f>
        <v>11127900</v>
      </c>
      <c r="E204" s="33">
        <f>E205+E206+E207+E208</f>
        <v>6978710.24</v>
      </c>
      <c r="F204" s="34"/>
      <c r="G204" s="27"/>
      <c r="H204" s="30"/>
    </row>
    <row r="205" spans="1:8" ht="51">
      <c r="A205" s="17" t="s">
        <v>166</v>
      </c>
      <c r="B205" s="3" t="s">
        <v>395</v>
      </c>
      <c r="C205" s="34">
        <v>5700000</v>
      </c>
      <c r="D205" s="34">
        <v>6150000</v>
      </c>
      <c r="E205" s="34">
        <v>3698229.45</v>
      </c>
      <c r="F205" s="34"/>
      <c r="G205" s="27"/>
      <c r="H205" s="30"/>
    </row>
    <row r="206" spans="1:8" ht="12.75">
      <c r="A206" s="17" t="s">
        <v>168</v>
      </c>
      <c r="B206" s="3" t="s">
        <v>396</v>
      </c>
      <c r="C206" s="34">
        <v>170000</v>
      </c>
      <c r="D206" s="34">
        <v>170000</v>
      </c>
      <c r="E206" s="34">
        <v>66890</v>
      </c>
      <c r="F206" s="34"/>
      <c r="G206" s="27"/>
      <c r="H206" s="30"/>
    </row>
    <row r="207" spans="1:8" ht="51">
      <c r="A207" s="17" t="s">
        <v>154</v>
      </c>
      <c r="B207" s="3" t="s">
        <v>397</v>
      </c>
      <c r="C207" s="34">
        <v>4500000</v>
      </c>
      <c r="D207" s="34">
        <v>4500000</v>
      </c>
      <c r="E207" s="34">
        <v>3122333.79</v>
      </c>
      <c r="F207" s="34"/>
      <c r="G207" s="27"/>
      <c r="H207" s="30"/>
    </row>
    <row r="208" spans="1:8" ht="12.75">
      <c r="A208" s="17" t="s">
        <v>156</v>
      </c>
      <c r="B208" s="3" t="s">
        <v>398</v>
      </c>
      <c r="C208" s="34">
        <v>310000</v>
      </c>
      <c r="D208" s="34">
        <v>307900</v>
      </c>
      <c r="E208" s="34">
        <v>91257</v>
      </c>
      <c r="F208" s="34"/>
      <c r="G208" s="27"/>
      <c r="H208" s="30"/>
    </row>
    <row r="209" spans="1:8" ht="12.75">
      <c r="A209" s="23" t="s">
        <v>61</v>
      </c>
      <c r="B209" s="23" t="s">
        <v>62</v>
      </c>
      <c r="C209" s="31">
        <f>C210+C211+C212+C213</f>
        <v>1899580</v>
      </c>
      <c r="D209" s="31">
        <f>D210+D211+D212+D213</f>
        <v>1940707</v>
      </c>
      <c r="E209" s="31">
        <f>E210+E211+E212+E213</f>
        <v>725206.62</v>
      </c>
      <c r="F209" s="31">
        <f>F210+F211+F212+F213</f>
        <v>876026.77</v>
      </c>
      <c r="G209" s="28">
        <f t="shared" si="16"/>
        <v>37.36816634350265</v>
      </c>
      <c r="H209" s="33">
        <f t="shared" si="15"/>
        <v>1215500.38</v>
      </c>
    </row>
    <row r="210" spans="1:8" ht="25.5">
      <c r="A210" s="13" t="s">
        <v>120</v>
      </c>
      <c r="B210" s="3" t="s">
        <v>178</v>
      </c>
      <c r="C210" s="3">
        <v>253580</v>
      </c>
      <c r="D210" s="34">
        <v>259707</v>
      </c>
      <c r="E210" s="34">
        <v>178449.75</v>
      </c>
      <c r="F210" s="34">
        <v>156968.72</v>
      </c>
      <c r="G210" s="27">
        <f t="shared" si="16"/>
        <v>68.711952315494</v>
      </c>
      <c r="H210" s="30">
        <f t="shared" si="15"/>
        <v>81257.25</v>
      </c>
    </row>
    <row r="211" spans="1:8" ht="51">
      <c r="A211" s="17" t="s">
        <v>166</v>
      </c>
      <c r="B211" s="3" t="s">
        <v>179</v>
      </c>
      <c r="C211" s="3">
        <v>990000</v>
      </c>
      <c r="D211" s="34">
        <v>975000</v>
      </c>
      <c r="E211" s="34">
        <v>362495.87</v>
      </c>
      <c r="F211" s="34">
        <v>508467.45</v>
      </c>
      <c r="G211" s="27">
        <f t="shared" si="16"/>
        <v>37.17906358974359</v>
      </c>
      <c r="H211" s="30">
        <f t="shared" si="15"/>
        <v>612504.13</v>
      </c>
    </row>
    <row r="212" spans="1:8" ht="12.75">
      <c r="A212" s="17" t="s">
        <v>168</v>
      </c>
      <c r="B212" s="3" t="s">
        <v>180</v>
      </c>
      <c r="C212" s="34">
        <v>556000</v>
      </c>
      <c r="D212" s="34">
        <v>556000</v>
      </c>
      <c r="E212" s="34">
        <v>162661</v>
      </c>
      <c r="F212" s="34">
        <v>188798.6</v>
      </c>
      <c r="G212" s="27">
        <f t="shared" si="16"/>
        <v>29.255575539568348</v>
      </c>
      <c r="H212" s="30">
        <f t="shared" si="15"/>
        <v>393339</v>
      </c>
    </row>
    <row r="213" spans="1:8" ht="12.75">
      <c r="A213" s="17" t="s">
        <v>156</v>
      </c>
      <c r="B213" s="3" t="s">
        <v>335</v>
      </c>
      <c r="C213" s="34">
        <v>100000</v>
      </c>
      <c r="D213" s="34">
        <v>150000</v>
      </c>
      <c r="E213" s="34">
        <v>21600</v>
      </c>
      <c r="F213" s="34">
        <v>21792</v>
      </c>
      <c r="G213" s="27">
        <f t="shared" si="16"/>
        <v>14.399999999999999</v>
      </c>
      <c r="H213" s="30">
        <f t="shared" si="15"/>
        <v>128400</v>
      </c>
    </row>
    <row r="214" spans="1:8" ht="12.75">
      <c r="A214" s="23" t="s">
        <v>63</v>
      </c>
      <c r="B214" s="23" t="s">
        <v>64</v>
      </c>
      <c r="C214" s="31">
        <f>C215+C217+C222+C225+C218+C220+C221+C216+C226+C224+C219</f>
        <v>12783700</v>
      </c>
      <c r="D214" s="31">
        <f>D215+D217+D222+D225+D218+D220+D221+D216+D226+D224+D219+D223</f>
        <v>13361200</v>
      </c>
      <c r="E214" s="31">
        <f>E215+E217+E222+E225+E218+E220+E221+E216+E226+E224+E219</f>
        <v>8160401.87</v>
      </c>
      <c r="F214" s="31">
        <f>F215+F217+F222+F225+F218+F220+F221+F216+F219</f>
        <v>8193975.750000001</v>
      </c>
      <c r="G214" s="28">
        <f t="shared" si="16"/>
        <v>61.0753665089962</v>
      </c>
      <c r="H214" s="33">
        <f t="shared" si="15"/>
        <v>5200798.13</v>
      </c>
    </row>
    <row r="215" spans="1:8" ht="12.75">
      <c r="A215" s="17" t="s">
        <v>131</v>
      </c>
      <c r="B215" s="3" t="s">
        <v>181</v>
      </c>
      <c r="C215" s="34">
        <v>6975000</v>
      </c>
      <c r="D215" s="34">
        <v>6975000</v>
      </c>
      <c r="E215" s="34">
        <v>4203240.01</v>
      </c>
      <c r="F215" s="34">
        <v>4630360.62</v>
      </c>
      <c r="G215" s="27">
        <f t="shared" si="16"/>
        <v>60.26150551971325</v>
      </c>
      <c r="H215" s="30">
        <f t="shared" si="15"/>
        <v>2771759.99</v>
      </c>
    </row>
    <row r="216" spans="1:8" ht="25.5">
      <c r="A216" s="17" t="s">
        <v>182</v>
      </c>
      <c r="B216" s="3" t="s">
        <v>183</v>
      </c>
      <c r="C216" s="34">
        <v>10000</v>
      </c>
      <c r="D216" s="34">
        <v>10000</v>
      </c>
      <c r="E216" s="34">
        <v>460</v>
      </c>
      <c r="F216" s="34">
        <v>0</v>
      </c>
      <c r="G216" s="27"/>
      <c r="H216" s="30"/>
    </row>
    <row r="217" spans="1:8" ht="38.25">
      <c r="A217" s="17" t="s">
        <v>184</v>
      </c>
      <c r="B217" s="3" t="s">
        <v>185</v>
      </c>
      <c r="C217" s="34">
        <v>2106000</v>
      </c>
      <c r="D217" s="34">
        <v>2106000</v>
      </c>
      <c r="E217" s="34">
        <v>1280824.88</v>
      </c>
      <c r="F217" s="34">
        <v>1075882.68</v>
      </c>
      <c r="G217" s="27">
        <f t="shared" si="16"/>
        <v>60.8178955365622</v>
      </c>
      <c r="H217" s="30">
        <f t="shared" si="15"/>
        <v>825175.1200000001</v>
      </c>
    </row>
    <row r="218" spans="1:8" ht="12.75">
      <c r="A218" s="3" t="s">
        <v>113</v>
      </c>
      <c r="B218" s="3" t="s">
        <v>186</v>
      </c>
      <c r="C218" s="34">
        <v>1573000</v>
      </c>
      <c r="D218" s="34">
        <v>1573000</v>
      </c>
      <c r="E218" s="34">
        <v>947726.06</v>
      </c>
      <c r="F218" s="34">
        <v>964423.28</v>
      </c>
      <c r="G218" s="27">
        <f t="shared" si="16"/>
        <v>60.249590591226955</v>
      </c>
      <c r="H218" s="30">
        <f t="shared" si="15"/>
        <v>625273.94</v>
      </c>
    </row>
    <row r="219" spans="1:8" ht="12.75">
      <c r="A219" s="5" t="s">
        <v>116</v>
      </c>
      <c r="B219" s="3" t="s">
        <v>357</v>
      </c>
      <c r="C219" s="34">
        <v>35000</v>
      </c>
      <c r="D219" s="34">
        <v>35000</v>
      </c>
      <c r="E219" s="34">
        <v>0</v>
      </c>
      <c r="F219" s="34">
        <v>0</v>
      </c>
      <c r="G219" s="27"/>
      <c r="H219" s="30"/>
    </row>
    <row r="220" spans="1:8" ht="12.75">
      <c r="A220" s="3" t="s">
        <v>115</v>
      </c>
      <c r="B220" s="3" t="s">
        <v>187</v>
      </c>
      <c r="C220" s="34">
        <v>475100</v>
      </c>
      <c r="D220" s="34">
        <v>475100</v>
      </c>
      <c r="E220" s="34">
        <v>321660.03</v>
      </c>
      <c r="F220" s="34">
        <v>296493.82</v>
      </c>
      <c r="G220" s="27">
        <f t="shared" si="16"/>
        <v>67.70364765312567</v>
      </c>
      <c r="H220" s="30">
        <f t="shared" si="15"/>
        <v>153439.96999999997</v>
      </c>
    </row>
    <row r="221" spans="1:8" ht="25.5">
      <c r="A221" s="13" t="s">
        <v>118</v>
      </c>
      <c r="B221" s="3" t="s">
        <v>188</v>
      </c>
      <c r="C221" s="34">
        <v>192600</v>
      </c>
      <c r="D221" s="34">
        <v>454050.8</v>
      </c>
      <c r="E221" s="34">
        <v>270013.32</v>
      </c>
      <c r="F221" s="34">
        <v>205791.26</v>
      </c>
      <c r="G221" s="27">
        <f t="shared" si="16"/>
        <v>59.467645470506824</v>
      </c>
      <c r="H221" s="30">
        <f t="shared" si="15"/>
        <v>184037.47999999998</v>
      </c>
    </row>
    <row r="222" spans="1:8" ht="25.5">
      <c r="A222" s="13" t="s">
        <v>120</v>
      </c>
      <c r="B222" s="3" t="s">
        <v>189</v>
      </c>
      <c r="C222" s="34">
        <v>1192000</v>
      </c>
      <c r="D222" s="34">
        <v>1112549.2</v>
      </c>
      <c r="E222" s="34">
        <v>754063.04</v>
      </c>
      <c r="F222" s="34">
        <v>950563.9</v>
      </c>
      <c r="G222" s="27">
        <f t="shared" si="16"/>
        <v>67.77794995493234</v>
      </c>
      <c r="H222" s="30">
        <f t="shared" si="15"/>
        <v>358486.1599999999</v>
      </c>
    </row>
    <row r="223" spans="1:8" ht="12.75">
      <c r="A223" s="13" t="s">
        <v>408</v>
      </c>
      <c r="B223" s="3" t="s">
        <v>409</v>
      </c>
      <c r="C223" s="34"/>
      <c r="D223" s="34">
        <v>28000</v>
      </c>
      <c r="E223" s="34"/>
      <c r="F223" s="34"/>
      <c r="G223" s="27"/>
      <c r="H223" s="30"/>
    </row>
    <row r="224" spans="1:8" ht="12.75">
      <c r="A224" s="13" t="s">
        <v>359</v>
      </c>
      <c r="B224" s="3" t="s">
        <v>370</v>
      </c>
      <c r="C224" s="34">
        <v>170000</v>
      </c>
      <c r="D224" s="34">
        <v>520000</v>
      </c>
      <c r="E224" s="34">
        <v>350000</v>
      </c>
      <c r="F224" s="34"/>
      <c r="G224" s="27">
        <f t="shared" si="16"/>
        <v>67.3076923076923</v>
      </c>
      <c r="H224" s="30">
        <f t="shared" si="15"/>
        <v>170000</v>
      </c>
    </row>
    <row r="225" spans="1:8" ht="12.75">
      <c r="A225" s="3" t="s">
        <v>124</v>
      </c>
      <c r="B225" s="3" t="s">
        <v>190</v>
      </c>
      <c r="C225" s="34">
        <v>49000</v>
      </c>
      <c r="D225" s="34">
        <v>50500</v>
      </c>
      <c r="E225" s="34">
        <v>11484.71</v>
      </c>
      <c r="F225" s="34">
        <v>70460.19</v>
      </c>
      <c r="G225" s="27">
        <f t="shared" si="16"/>
        <v>22.741999999999997</v>
      </c>
      <c r="H225" s="30">
        <f t="shared" si="15"/>
        <v>39015.29</v>
      </c>
    </row>
    <row r="226" spans="1:8" ht="12.75">
      <c r="A226" s="3" t="s">
        <v>336</v>
      </c>
      <c r="B226" s="3" t="s">
        <v>369</v>
      </c>
      <c r="C226" s="34">
        <v>6000</v>
      </c>
      <c r="D226" s="34">
        <v>22000</v>
      </c>
      <c r="E226" s="34">
        <v>20929.82</v>
      </c>
      <c r="F226" s="34">
        <v>0</v>
      </c>
      <c r="G226" s="27">
        <f t="shared" si="16"/>
        <v>95.13554545454545</v>
      </c>
      <c r="H226" s="30">
        <f t="shared" si="15"/>
        <v>1070.1800000000003</v>
      </c>
    </row>
    <row r="227" spans="1:8" ht="12.75">
      <c r="A227" s="1" t="s">
        <v>65</v>
      </c>
      <c r="B227" s="1" t="s">
        <v>66</v>
      </c>
      <c r="C227" s="33">
        <f>C228+C232+C233+C234+C238+C229+C230+C231+C235+C237+C239+C240+C241+C242+C236</f>
        <v>35491789.7</v>
      </c>
      <c r="D227" s="33">
        <f>D228+D232+D233+D234+D238+D229+D230+D231+D235+D237+D239+D240+D241+D242+D236</f>
        <v>37041349.39</v>
      </c>
      <c r="E227" s="33">
        <f>E228+E232+E233+E234+E238+E229+E230+E231+E235+E237+E239+E240+E241+E242+E236</f>
        <v>22848626.23</v>
      </c>
      <c r="F227" s="33">
        <f>F228+F232+F233+F234+F238+F229+F230+F231+F235+F237+F239+F240+F241+F242+F236</f>
        <v>21732651.88</v>
      </c>
      <c r="G227" s="28">
        <f t="shared" si="16"/>
        <v>61.68410872247654</v>
      </c>
      <c r="H227" s="33">
        <f t="shared" si="15"/>
        <v>14192723.16</v>
      </c>
    </row>
    <row r="228" spans="1:8" ht="12.75">
      <c r="A228" s="17" t="s">
        <v>131</v>
      </c>
      <c r="B228" s="3" t="s">
        <v>220</v>
      </c>
      <c r="C228" s="35">
        <f>C256</f>
        <v>7283013</v>
      </c>
      <c r="D228" s="35">
        <f>D256</f>
        <v>5981013</v>
      </c>
      <c r="E228" s="35">
        <f>E256</f>
        <v>3267865.31</v>
      </c>
      <c r="F228" s="35">
        <f>F256</f>
        <v>4556238.41</v>
      </c>
      <c r="G228" s="27">
        <f t="shared" si="16"/>
        <v>54.6373216376557</v>
      </c>
      <c r="H228" s="30">
        <f t="shared" si="15"/>
        <v>2713147.69</v>
      </c>
    </row>
    <row r="229" spans="1:8" ht="25.5">
      <c r="A229" s="17" t="s">
        <v>182</v>
      </c>
      <c r="B229" s="3" t="s">
        <v>221</v>
      </c>
      <c r="C229" s="35">
        <f>C257</f>
        <v>3000</v>
      </c>
      <c r="D229" s="35">
        <f aca="true" t="shared" si="21" ref="D229:E234">D257</f>
        <v>3000</v>
      </c>
      <c r="E229" s="35">
        <f>E257</f>
        <v>345</v>
      </c>
      <c r="F229" s="35">
        <f>F257</f>
        <v>345</v>
      </c>
      <c r="G229" s="27">
        <f t="shared" si="16"/>
        <v>11.5</v>
      </c>
      <c r="H229" s="30">
        <f t="shared" si="15"/>
        <v>2655</v>
      </c>
    </row>
    <row r="230" spans="1:8" ht="38.25">
      <c r="A230" s="17" t="s">
        <v>184</v>
      </c>
      <c r="B230" s="3" t="s">
        <v>222</v>
      </c>
      <c r="C230" s="35">
        <f>C258</f>
        <v>2183917</v>
      </c>
      <c r="D230" s="35">
        <f t="shared" si="21"/>
        <v>1748807</v>
      </c>
      <c r="E230" s="35">
        <f t="shared" si="21"/>
        <v>792164.85</v>
      </c>
      <c r="F230" s="35">
        <f>F258</f>
        <v>1581787.68</v>
      </c>
      <c r="G230" s="27">
        <f t="shared" si="16"/>
        <v>45.297442770986166</v>
      </c>
      <c r="H230" s="30">
        <f t="shared" si="15"/>
        <v>956642.15</v>
      </c>
    </row>
    <row r="231" spans="1:8" ht="12.75">
      <c r="A231" s="3" t="s">
        <v>113</v>
      </c>
      <c r="B231" s="3" t="s">
        <v>223</v>
      </c>
      <c r="C231" s="35">
        <f>C259+C244</f>
        <v>1427700</v>
      </c>
      <c r="D231" s="35">
        <f>D259+D244</f>
        <v>1479283.24</v>
      </c>
      <c r="E231" s="35">
        <f>E259+E244</f>
        <v>591021.85</v>
      </c>
      <c r="F231" s="35">
        <f>F259+F244</f>
        <v>739559.62</v>
      </c>
      <c r="G231" s="27">
        <f t="shared" si="16"/>
        <v>39.95325803867013</v>
      </c>
      <c r="H231" s="30">
        <f t="shared" si="15"/>
        <v>888261.39</v>
      </c>
    </row>
    <row r="232" spans="1:8" ht="38.25">
      <c r="A232" s="17" t="s">
        <v>216</v>
      </c>
      <c r="B232" s="3" t="s">
        <v>224</v>
      </c>
      <c r="C232" s="35">
        <f>C260</f>
        <v>2000</v>
      </c>
      <c r="D232" s="35">
        <f t="shared" si="21"/>
        <v>2000</v>
      </c>
      <c r="E232" s="35">
        <f t="shared" si="21"/>
        <v>0</v>
      </c>
      <c r="F232" s="35">
        <f>F260</f>
        <v>0</v>
      </c>
      <c r="G232" s="27">
        <f t="shared" si="16"/>
        <v>0</v>
      </c>
      <c r="H232" s="30">
        <f t="shared" si="15"/>
        <v>2000</v>
      </c>
    </row>
    <row r="233" spans="1:8" ht="12.75">
      <c r="A233" s="3" t="s">
        <v>115</v>
      </c>
      <c r="B233" s="3" t="s">
        <v>225</v>
      </c>
      <c r="C233" s="35">
        <f>C261+C245</f>
        <v>458000</v>
      </c>
      <c r="D233" s="35">
        <f>D261+D245</f>
        <v>471000</v>
      </c>
      <c r="E233" s="35">
        <f>E261+E245</f>
        <v>178118.64</v>
      </c>
      <c r="F233" s="35">
        <f>F261+F245</f>
        <v>175514.31</v>
      </c>
      <c r="G233" s="27">
        <f t="shared" si="16"/>
        <v>37.817121019108285</v>
      </c>
      <c r="H233" s="30">
        <f t="shared" si="15"/>
        <v>292881.36</v>
      </c>
    </row>
    <row r="234" spans="1:8" ht="25.5">
      <c r="A234" s="13" t="s">
        <v>118</v>
      </c>
      <c r="B234" s="3" t="s">
        <v>226</v>
      </c>
      <c r="C234" s="35">
        <f>C262</f>
        <v>259000</v>
      </c>
      <c r="D234" s="35">
        <f t="shared" si="21"/>
        <v>396000</v>
      </c>
      <c r="E234" s="35">
        <f t="shared" si="21"/>
        <v>259323.77</v>
      </c>
      <c r="F234" s="35">
        <f>F262</f>
        <v>236829.04</v>
      </c>
      <c r="G234" s="27">
        <f t="shared" si="16"/>
        <v>65.4858005050505</v>
      </c>
      <c r="H234" s="30">
        <f t="shared" si="15"/>
        <v>136676.23</v>
      </c>
    </row>
    <row r="235" spans="1:8" ht="25.5">
      <c r="A235" s="13" t="s">
        <v>120</v>
      </c>
      <c r="B235" s="3" t="s">
        <v>227</v>
      </c>
      <c r="C235" s="35">
        <f>C263+C246</f>
        <v>1862540.5</v>
      </c>
      <c r="D235" s="35">
        <f>D263+D246</f>
        <v>2112279.95</v>
      </c>
      <c r="E235" s="35">
        <f>E263+E246</f>
        <v>926413.54</v>
      </c>
      <c r="F235" s="35">
        <f>F263+F246</f>
        <v>168261.49</v>
      </c>
      <c r="G235" s="27">
        <f t="shared" si="16"/>
        <v>43.85846393135531</v>
      </c>
      <c r="H235" s="30">
        <f t="shared" si="15"/>
        <v>1185866.4100000001</v>
      </c>
    </row>
    <row r="236" spans="1:8" ht="12.75">
      <c r="A236" s="13" t="s">
        <v>359</v>
      </c>
      <c r="B236" s="3" t="s">
        <v>361</v>
      </c>
      <c r="C236" s="35">
        <f>C247</f>
        <v>0</v>
      </c>
      <c r="D236" s="35">
        <f>D247</f>
        <v>0</v>
      </c>
      <c r="E236" s="35">
        <f>E247</f>
        <v>0</v>
      </c>
      <c r="F236" s="35">
        <f>F247</f>
        <v>100000</v>
      </c>
      <c r="G236" s="27"/>
      <c r="H236" s="30"/>
    </row>
    <row r="237" spans="1:8" ht="51">
      <c r="A237" s="17" t="s">
        <v>166</v>
      </c>
      <c r="B237" s="3" t="s">
        <v>228</v>
      </c>
      <c r="C237" s="35">
        <f aca="true" t="shared" si="22" ref="C237:F238">C248+C253</f>
        <v>6200000</v>
      </c>
      <c r="D237" s="35">
        <f t="shared" si="22"/>
        <v>7080687</v>
      </c>
      <c r="E237" s="35">
        <f t="shared" si="22"/>
        <v>4455538.81</v>
      </c>
      <c r="F237" s="35">
        <f t="shared" si="22"/>
        <v>4574037.9399999995</v>
      </c>
      <c r="G237" s="27">
        <f t="shared" si="16"/>
        <v>62.92523324361039</v>
      </c>
      <c r="H237" s="30">
        <f t="shared" si="15"/>
        <v>2625148.1900000004</v>
      </c>
    </row>
    <row r="238" spans="1:8" ht="12.75">
      <c r="A238" s="17" t="s">
        <v>168</v>
      </c>
      <c r="B238" s="3" t="s">
        <v>229</v>
      </c>
      <c r="C238" s="35">
        <f t="shared" si="22"/>
        <v>20000</v>
      </c>
      <c r="D238" s="35">
        <f t="shared" si="22"/>
        <v>244600</v>
      </c>
      <c r="E238" s="35">
        <f t="shared" si="22"/>
        <v>15000</v>
      </c>
      <c r="F238" s="35">
        <f t="shared" si="22"/>
        <v>200000</v>
      </c>
      <c r="G238" s="27">
        <f t="shared" si="16"/>
        <v>6.132461161079314</v>
      </c>
      <c r="H238" s="30">
        <f t="shared" si="15"/>
        <v>229600</v>
      </c>
    </row>
    <row r="239" spans="1:8" ht="51">
      <c r="A239" s="17" t="s">
        <v>154</v>
      </c>
      <c r="B239" s="3" t="s">
        <v>230</v>
      </c>
      <c r="C239" s="35">
        <f aca="true" t="shared" si="23" ref="C239:F240">C250</f>
        <v>15550619.2</v>
      </c>
      <c r="D239" s="35">
        <f t="shared" si="23"/>
        <v>16023679.2</v>
      </c>
      <c r="E239" s="35">
        <f t="shared" si="23"/>
        <v>12357350.32</v>
      </c>
      <c r="F239" s="35">
        <f t="shared" si="23"/>
        <v>9279160.58</v>
      </c>
      <c r="G239" s="27">
        <f t="shared" si="16"/>
        <v>77.11930678192809</v>
      </c>
      <c r="H239" s="30">
        <f t="shared" si="15"/>
        <v>3666328.879999999</v>
      </c>
    </row>
    <row r="240" spans="1:8" ht="12.75">
      <c r="A240" s="17" t="s">
        <v>156</v>
      </c>
      <c r="B240" s="3" t="s">
        <v>231</v>
      </c>
      <c r="C240" s="35">
        <f t="shared" si="23"/>
        <v>200000</v>
      </c>
      <c r="D240" s="35">
        <f t="shared" si="23"/>
        <v>1457000</v>
      </c>
      <c r="E240" s="35">
        <f t="shared" si="23"/>
        <v>0</v>
      </c>
      <c r="F240" s="35">
        <f t="shared" si="23"/>
        <v>100000</v>
      </c>
      <c r="G240" s="27">
        <f t="shared" si="16"/>
        <v>0</v>
      </c>
      <c r="H240" s="30">
        <f t="shared" si="15"/>
        <v>1457000</v>
      </c>
    </row>
    <row r="241" spans="1:8" ht="12.75">
      <c r="A241" s="3" t="s">
        <v>124</v>
      </c>
      <c r="B241" s="3" t="s">
        <v>232</v>
      </c>
      <c r="C241" s="35">
        <f aca="true" t="shared" si="24" ref="C241:F242">C264</f>
        <v>0</v>
      </c>
      <c r="D241" s="35">
        <f t="shared" si="24"/>
        <v>0</v>
      </c>
      <c r="E241" s="35">
        <f t="shared" si="24"/>
        <v>0</v>
      </c>
      <c r="F241" s="35">
        <f t="shared" si="24"/>
        <v>0</v>
      </c>
      <c r="G241" s="27" t="e">
        <f t="shared" si="16"/>
        <v>#DIV/0!</v>
      </c>
      <c r="H241" s="30">
        <f t="shared" si="15"/>
        <v>0</v>
      </c>
    </row>
    <row r="242" spans="1:8" ht="12.75">
      <c r="A242" s="3" t="s">
        <v>336</v>
      </c>
      <c r="B242" s="3" t="s">
        <v>338</v>
      </c>
      <c r="C242" s="35">
        <f t="shared" si="24"/>
        <v>42000</v>
      </c>
      <c r="D242" s="35">
        <f t="shared" si="24"/>
        <v>42000</v>
      </c>
      <c r="E242" s="35">
        <f t="shared" si="24"/>
        <v>5484.14</v>
      </c>
      <c r="F242" s="35">
        <f t="shared" si="24"/>
        <v>20917.81</v>
      </c>
      <c r="G242" s="27"/>
      <c r="H242" s="30"/>
    </row>
    <row r="243" spans="1:8" ht="12.75">
      <c r="A243" s="23" t="s">
        <v>67</v>
      </c>
      <c r="B243" s="23" t="s">
        <v>68</v>
      </c>
      <c r="C243" s="31">
        <f>C248+C249+C250+C251+C244+C245+C246</f>
        <v>23141959.7</v>
      </c>
      <c r="D243" s="31">
        <f>D248+D249+D250+D251+D244+D245+D246+D247</f>
        <v>25629046.15</v>
      </c>
      <c r="E243" s="31">
        <f>E248+E249+E250+E251+E244+E245+E246+E247</f>
        <v>16668519.309999999</v>
      </c>
      <c r="F243" s="31">
        <f>F248+F249+F250+F251+F244+F245+F246+F247</f>
        <v>14243891.61</v>
      </c>
      <c r="G243" s="28">
        <f t="shared" si="16"/>
        <v>65.03761089056371</v>
      </c>
      <c r="H243" s="33">
        <f t="shared" si="15"/>
        <v>8960526.84</v>
      </c>
    </row>
    <row r="244" spans="1:8" ht="12.75">
      <c r="A244" s="3" t="s">
        <v>113</v>
      </c>
      <c r="B244" s="3" t="s">
        <v>354</v>
      </c>
      <c r="C244" s="35">
        <v>685000</v>
      </c>
      <c r="D244" s="35">
        <v>685000</v>
      </c>
      <c r="E244" s="35">
        <v>142750.93</v>
      </c>
      <c r="F244" s="11">
        <v>225224.02</v>
      </c>
      <c r="G244" s="27">
        <f t="shared" si="16"/>
        <v>20.83955182481752</v>
      </c>
      <c r="H244" s="30">
        <f t="shared" si="15"/>
        <v>542249.0700000001</v>
      </c>
    </row>
    <row r="245" spans="1:8" ht="12.75">
      <c r="A245" s="3" t="s">
        <v>115</v>
      </c>
      <c r="B245" s="3" t="s">
        <v>355</v>
      </c>
      <c r="C245" s="35">
        <v>208000</v>
      </c>
      <c r="D245" s="35">
        <v>208000</v>
      </c>
      <c r="E245" s="35">
        <v>97332.64</v>
      </c>
      <c r="F245" s="11">
        <v>62584</v>
      </c>
      <c r="G245" s="27">
        <f t="shared" si="16"/>
        <v>46.79453846153846</v>
      </c>
      <c r="H245" s="30">
        <f t="shared" si="15"/>
        <v>110667.36</v>
      </c>
    </row>
    <row r="246" spans="1:8" ht="25.5">
      <c r="A246" s="13" t="s">
        <v>120</v>
      </c>
      <c r="B246" s="3" t="s">
        <v>333</v>
      </c>
      <c r="C246" s="35">
        <v>1108340.5</v>
      </c>
      <c r="D246" s="35">
        <v>975079.95</v>
      </c>
      <c r="E246" s="35">
        <v>195329.29</v>
      </c>
      <c r="F246" s="35">
        <v>135582.15</v>
      </c>
      <c r="G246" s="27">
        <f t="shared" si="16"/>
        <v>20.03213069861605</v>
      </c>
      <c r="H246" s="30">
        <f t="shared" si="15"/>
        <v>779750.6599999999</v>
      </c>
    </row>
    <row r="247" spans="1:8" ht="12.75">
      <c r="A247" s="13" t="s">
        <v>359</v>
      </c>
      <c r="B247" s="3" t="s">
        <v>360</v>
      </c>
      <c r="C247" s="35"/>
      <c r="D247" s="35"/>
      <c r="E247" s="35"/>
      <c r="F247" s="35">
        <v>100000</v>
      </c>
      <c r="G247" s="27" t="e">
        <f t="shared" si="16"/>
        <v>#DIV/0!</v>
      </c>
      <c r="H247" s="30">
        <f t="shared" si="15"/>
        <v>0</v>
      </c>
    </row>
    <row r="248" spans="1:8" ht="51">
      <c r="A248" s="17" t="s">
        <v>166</v>
      </c>
      <c r="B248" s="3" t="s">
        <v>204</v>
      </c>
      <c r="C248" s="3">
        <v>5390000</v>
      </c>
      <c r="D248" s="34">
        <v>6070687</v>
      </c>
      <c r="E248" s="34">
        <v>3875756.13</v>
      </c>
      <c r="F248" s="11">
        <v>4141340.86</v>
      </c>
      <c r="G248" s="27">
        <f>E248/D248*100</f>
        <v>63.84378127220197</v>
      </c>
      <c r="H248" s="30">
        <f>D248-E248</f>
        <v>2194930.87</v>
      </c>
    </row>
    <row r="249" spans="1:8" ht="12.75">
      <c r="A249" s="17" t="s">
        <v>168</v>
      </c>
      <c r="B249" s="3" t="s">
        <v>205</v>
      </c>
      <c r="C249" s="34">
        <v>0</v>
      </c>
      <c r="D249" s="11">
        <v>209600</v>
      </c>
      <c r="E249" s="11">
        <v>0</v>
      </c>
      <c r="F249" s="3">
        <v>200000</v>
      </c>
      <c r="G249" s="27">
        <f t="shared" si="16"/>
        <v>0</v>
      </c>
      <c r="H249" s="30">
        <f t="shared" si="15"/>
        <v>209600</v>
      </c>
    </row>
    <row r="250" spans="1:8" ht="51">
      <c r="A250" s="17" t="s">
        <v>154</v>
      </c>
      <c r="B250" s="3" t="s">
        <v>206</v>
      </c>
      <c r="C250" s="34">
        <v>15550619.2</v>
      </c>
      <c r="D250" s="11">
        <v>16023679.2</v>
      </c>
      <c r="E250" s="3">
        <v>12357350.32</v>
      </c>
      <c r="F250" s="11">
        <v>9279160.58</v>
      </c>
      <c r="G250" s="27">
        <f t="shared" si="16"/>
        <v>77.11930678192809</v>
      </c>
      <c r="H250" s="30">
        <f t="shared" si="15"/>
        <v>3666328.879999999</v>
      </c>
    </row>
    <row r="251" spans="1:8" ht="12.75">
      <c r="A251" s="17" t="s">
        <v>156</v>
      </c>
      <c r="B251" s="3" t="s">
        <v>207</v>
      </c>
      <c r="C251" s="3">
        <v>200000</v>
      </c>
      <c r="D251" s="11">
        <v>1457000</v>
      </c>
      <c r="E251" s="11">
        <v>0</v>
      </c>
      <c r="F251" s="3">
        <v>100000</v>
      </c>
      <c r="G251" s="27">
        <f t="shared" si="16"/>
        <v>0</v>
      </c>
      <c r="H251" s="30">
        <f t="shared" si="15"/>
        <v>1457000</v>
      </c>
    </row>
    <row r="252" spans="1:8" ht="12.75">
      <c r="A252" s="23" t="s">
        <v>69</v>
      </c>
      <c r="B252" s="23" t="s">
        <v>70</v>
      </c>
      <c r="C252" s="31">
        <f>C253+C254</f>
        <v>830000</v>
      </c>
      <c r="D252" s="31">
        <f>D253+D254</f>
        <v>1045000</v>
      </c>
      <c r="E252" s="31">
        <f>E253+E254</f>
        <v>594782.68</v>
      </c>
      <c r="F252" s="31">
        <f>F253+F254</f>
        <v>432697.08</v>
      </c>
      <c r="G252" s="28">
        <f t="shared" si="16"/>
        <v>56.917002870813405</v>
      </c>
      <c r="H252" s="33">
        <f t="shared" si="15"/>
        <v>450217.31999999995</v>
      </c>
    </row>
    <row r="253" spans="1:8" ht="51">
      <c r="A253" s="17" t="s">
        <v>166</v>
      </c>
      <c r="B253" s="3" t="s">
        <v>208</v>
      </c>
      <c r="C253" s="34">
        <v>810000</v>
      </c>
      <c r="D253" s="34">
        <v>1010000</v>
      </c>
      <c r="E253" s="34">
        <v>579782.68</v>
      </c>
      <c r="F253" s="34">
        <v>432697.08</v>
      </c>
      <c r="G253" s="27">
        <f t="shared" si="16"/>
        <v>57.40422574257427</v>
      </c>
      <c r="H253" s="30">
        <f t="shared" si="15"/>
        <v>430217.31999999995</v>
      </c>
    </row>
    <row r="254" spans="1:8" ht="12.75">
      <c r="A254" s="17" t="s">
        <v>168</v>
      </c>
      <c r="B254" s="3" t="s">
        <v>209</v>
      </c>
      <c r="C254" s="34">
        <v>20000</v>
      </c>
      <c r="D254" s="34">
        <v>35000</v>
      </c>
      <c r="E254" s="34">
        <v>15000</v>
      </c>
      <c r="F254" s="34">
        <v>0</v>
      </c>
      <c r="G254" s="27">
        <f t="shared" si="16"/>
        <v>42.857142857142854</v>
      </c>
      <c r="H254" s="30">
        <f t="shared" si="15"/>
        <v>20000</v>
      </c>
    </row>
    <row r="255" spans="1:8" ht="25.5">
      <c r="A255" s="24" t="s">
        <v>71</v>
      </c>
      <c r="B255" s="23" t="s">
        <v>72</v>
      </c>
      <c r="C255" s="31">
        <f>C256+C261+C257+C258+C259+C260+C262+C263+C264+C265</f>
        <v>11519830</v>
      </c>
      <c r="D255" s="31">
        <f>D256+D261+D257+D258+D259+D260+D262+D263+D264+D265</f>
        <v>10367303.24</v>
      </c>
      <c r="E255" s="31">
        <f>E256+E261+E257+E258+E259+E260+E262+E263+E264+E265</f>
        <v>5585324.239999999</v>
      </c>
      <c r="F255" s="31">
        <f>F256+F261+F257+F258+F259+F260+F262+F263+F264+F265</f>
        <v>7056063.189999999</v>
      </c>
      <c r="G255" s="28">
        <f t="shared" si="16"/>
        <v>53.874417586728164</v>
      </c>
      <c r="H255" s="33">
        <f t="shared" si="15"/>
        <v>4781979.000000001</v>
      </c>
    </row>
    <row r="256" spans="1:8" ht="12.75">
      <c r="A256" s="17" t="s">
        <v>131</v>
      </c>
      <c r="B256" s="3" t="s">
        <v>210</v>
      </c>
      <c r="C256" s="34">
        <v>7283013</v>
      </c>
      <c r="D256" s="34">
        <v>5981013</v>
      </c>
      <c r="E256" s="34">
        <v>3267865.31</v>
      </c>
      <c r="F256" s="34">
        <v>4556238.41</v>
      </c>
      <c r="G256" s="27">
        <f t="shared" si="16"/>
        <v>54.6373216376557</v>
      </c>
      <c r="H256" s="30">
        <f t="shared" si="15"/>
        <v>2713147.69</v>
      </c>
    </row>
    <row r="257" spans="1:8" ht="25.5">
      <c r="A257" s="17" t="s">
        <v>182</v>
      </c>
      <c r="B257" s="3" t="s">
        <v>211</v>
      </c>
      <c r="C257" s="34">
        <v>3000</v>
      </c>
      <c r="D257" s="34">
        <v>3000</v>
      </c>
      <c r="E257" s="34">
        <v>345</v>
      </c>
      <c r="F257" s="34">
        <v>345</v>
      </c>
      <c r="G257" s="27">
        <f t="shared" si="16"/>
        <v>11.5</v>
      </c>
      <c r="H257" s="30">
        <f aca="true" t="shared" si="25" ref="H257:H313">D257-E257</f>
        <v>2655</v>
      </c>
    </row>
    <row r="258" spans="1:8" ht="38.25">
      <c r="A258" s="17" t="s">
        <v>184</v>
      </c>
      <c r="B258" s="3" t="s">
        <v>212</v>
      </c>
      <c r="C258" s="34">
        <v>2183917</v>
      </c>
      <c r="D258" s="34">
        <v>1748807</v>
      </c>
      <c r="E258" s="34">
        <v>792164.85</v>
      </c>
      <c r="F258" s="34">
        <v>1581787.68</v>
      </c>
      <c r="G258" s="27">
        <f aca="true" t="shared" si="26" ref="G258:G313">E258/D258*100</f>
        <v>45.297442770986166</v>
      </c>
      <c r="H258" s="30">
        <f t="shared" si="25"/>
        <v>956642.15</v>
      </c>
    </row>
    <row r="259" spans="1:8" ht="12.75">
      <c r="A259" s="3" t="s">
        <v>113</v>
      </c>
      <c r="B259" s="3" t="s">
        <v>213</v>
      </c>
      <c r="C259" s="34">
        <v>742700</v>
      </c>
      <c r="D259" s="34">
        <v>794283.24</v>
      </c>
      <c r="E259" s="34">
        <v>448270.92</v>
      </c>
      <c r="F259" s="34">
        <v>514335.6</v>
      </c>
      <c r="G259" s="27">
        <f t="shared" si="26"/>
        <v>56.43716213878566</v>
      </c>
      <c r="H259" s="30">
        <f t="shared" si="25"/>
        <v>346012.32</v>
      </c>
    </row>
    <row r="260" spans="1:8" ht="38.25">
      <c r="A260" s="17" t="s">
        <v>216</v>
      </c>
      <c r="B260" s="3" t="s">
        <v>215</v>
      </c>
      <c r="C260" s="34">
        <v>2000</v>
      </c>
      <c r="D260" s="34">
        <v>2000</v>
      </c>
      <c r="E260" s="34">
        <v>0</v>
      </c>
      <c r="F260" s="34">
        <v>0</v>
      </c>
      <c r="G260" s="27">
        <f t="shared" si="26"/>
        <v>0</v>
      </c>
      <c r="H260" s="30">
        <f t="shared" si="25"/>
        <v>2000</v>
      </c>
    </row>
    <row r="261" spans="1:8" ht="12.75">
      <c r="A261" s="3" t="s">
        <v>115</v>
      </c>
      <c r="B261" s="3" t="s">
        <v>214</v>
      </c>
      <c r="C261" s="34">
        <v>250000</v>
      </c>
      <c r="D261" s="34">
        <v>263000</v>
      </c>
      <c r="E261" s="34">
        <v>80786</v>
      </c>
      <c r="F261" s="34">
        <v>112930.31</v>
      </c>
      <c r="G261" s="27">
        <f t="shared" si="26"/>
        <v>30.717110266159697</v>
      </c>
      <c r="H261" s="30">
        <f t="shared" si="25"/>
        <v>182214</v>
      </c>
    </row>
    <row r="262" spans="1:8" ht="25.5">
      <c r="A262" s="13" t="s">
        <v>118</v>
      </c>
      <c r="B262" s="3" t="s">
        <v>217</v>
      </c>
      <c r="C262" s="3">
        <v>259000</v>
      </c>
      <c r="D262" s="34">
        <v>396000</v>
      </c>
      <c r="E262" s="34">
        <v>259323.77</v>
      </c>
      <c r="F262" s="34">
        <v>236829.04</v>
      </c>
      <c r="G262" s="27">
        <f t="shared" si="26"/>
        <v>65.4858005050505</v>
      </c>
      <c r="H262" s="30">
        <f t="shared" si="25"/>
        <v>136676.23</v>
      </c>
    </row>
    <row r="263" spans="1:8" ht="25.5">
      <c r="A263" s="13" t="s">
        <v>120</v>
      </c>
      <c r="B263" s="3" t="s">
        <v>218</v>
      </c>
      <c r="C263" s="3">
        <v>754200</v>
      </c>
      <c r="D263" s="34">
        <v>1137200</v>
      </c>
      <c r="E263" s="34">
        <v>731084.25</v>
      </c>
      <c r="F263" s="34">
        <v>32679.34</v>
      </c>
      <c r="G263" s="27">
        <f t="shared" si="26"/>
        <v>64.2880979599015</v>
      </c>
      <c r="H263" s="30">
        <f t="shared" si="25"/>
        <v>406115.75</v>
      </c>
    </row>
    <row r="264" spans="1:8" ht="12.75">
      <c r="A264" s="3" t="s">
        <v>124</v>
      </c>
      <c r="B264" s="3" t="s">
        <v>219</v>
      </c>
      <c r="C264" s="3">
        <v>0</v>
      </c>
      <c r="D264" s="34">
        <v>0</v>
      </c>
      <c r="E264" s="34">
        <v>0</v>
      </c>
      <c r="F264" s="34"/>
      <c r="G264" s="27" t="e">
        <f t="shared" si="26"/>
        <v>#DIV/0!</v>
      </c>
      <c r="H264" s="30">
        <f t="shared" si="25"/>
        <v>0</v>
      </c>
    </row>
    <row r="265" spans="1:8" ht="12.75">
      <c r="A265" s="3" t="s">
        <v>336</v>
      </c>
      <c r="B265" s="3" t="s">
        <v>337</v>
      </c>
      <c r="C265" s="3">
        <v>42000</v>
      </c>
      <c r="D265" s="34">
        <v>42000</v>
      </c>
      <c r="E265" s="34">
        <v>5484.14</v>
      </c>
      <c r="F265" s="34">
        <v>20917.81</v>
      </c>
      <c r="G265" s="27">
        <f t="shared" si="26"/>
        <v>13.05747619047619</v>
      </c>
      <c r="H265" s="30">
        <f t="shared" si="25"/>
        <v>36515.86</v>
      </c>
    </row>
    <row r="266" spans="1:8" ht="12.75">
      <c r="A266" s="1" t="s">
        <v>73</v>
      </c>
      <c r="B266" s="1" t="s">
        <v>74</v>
      </c>
      <c r="C266" s="33">
        <f aca="true" t="shared" si="27" ref="C266:F267">C267</f>
        <v>0</v>
      </c>
      <c r="D266" s="33">
        <f t="shared" si="27"/>
        <v>81940</v>
      </c>
      <c r="E266" s="33">
        <f t="shared" si="27"/>
        <v>23290</v>
      </c>
      <c r="F266" s="33">
        <f t="shared" si="27"/>
        <v>67290</v>
      </c>
      <c r="G266" s="28">
        <f t="shared" si="26"/>
        <v>28.42323651452282</v>
      </c>
      <c r="H266" s="33">
        <f t="shared" si="25"/>
        <v>58650</v>
      </c>
    </row>
    <row r="267" spans="1:8" ht="12.75">
      <c r="A267" s="23" t="s">
        <v>75</v>
      </c>
      <c r="B267" s="23" t="s">
        <v>76</v>
      </c>
      <c r="C267" s="31">
        <f t="shared" si="27"/>
        <v>0</v>
      </c>
      <c r="D267" s="31">
        <f>D268+D269</f>
        <v>81940</v>
      </c>
      <c r="E267" s="31">
        <f>E268+E269</f>
        <v>23290</v>
      </c>
      <c r="F267" s="31">
        <f>F268+F269</f>
        <v>67290</v>
      </c>
      <c r="G267" s="28">
        <f t="shared" si="26"/>
        <v>28.42323651452282</v>
      </c>
      <c r="H267" s="33">
        <f t="shared" si="25"/>
        <v>58650</v>
      </c>
    </row>
    <row r="268" spans="1:8" ht="25.5">
      <c r="A268" s="13" t="s">
        <v>120</v>
      </c>
      <c r="B268" s="3" t="s">
        <v>233</v>
      </c>
      <c r="C268" s="36">
        <v>0</v>
      </c>
      <c r="D268" s="35">
        <v>81940</v>
      </c>
      <c r="E268" s="35">
        <v>23290</v>
      </c>
      <c r="F268" s="34">
        <v>67290</v>
      </c>
      <c r="G268" s="27">
        <f>E268/D268*100</f>
        <v>28.42323651452282</v>
      </c>
      <c r="H268" s="30">
        <f>D268-E268</f>
        <v>58650</v>
      </c>
    </row>
    <row r="269" spans="1:8" ht="38.25">
      <c r="A269" s="17" t="s">
        <v>160</v>
      </c>
      <c r="B269" s="3" t="s">
        <v>347</v>
      </c>
      <c r="C269" s="36"/>
      <c r="D269" s="35"/>
      <c r="E269" s="35"/>
      <c r="F269" s="35">
        <v>0</v>
      </c>
      <c r="G269" s="27"/>
      <c r="H269" s="30"/>
    </row>
    <row r="270" spans="1:8" ht="12.75">
      <c r="A270" s="1" t="s">
        <v>77</v>
      </c>
      <c r="B270" s="1" t="s">
        <v>78</v>
      </c>
      <c r="C270" s="33">
        <f>C271+C273+C274+C272+C275+C276+C277</f>
        <v>20410085</v>
      </c>
      <c r="D270" s="33">
        <f>D271+D273+D274+D272+D275+D276+D277</f>
        <v>24537466.28</v>
      </c>
      <c r="E270" s="33">
        <f>E271+E273+E274+E272+E275+E276+E277</f>
        <v>16422979.989999998</v>
      </c>
      <c r="F270" s="33">
        <f>F271+F273+F274+F272+F275+F276</f>
        <v>22124823.210000005</v>
      </c>
      <c r="G270" s="28">
        <f t="shared" si="26"/>
        <v>66.93021929238897</v>
      </c>
      <c r="H270" s="33">
        <f t="shared" si="25"/>
        <v>8114486.290000003</v>
      </c>
    </row>
    <row r="271" spans="1:8" ht="12.75">
      <c r="A271" s="17" t="s">
        <v>234</v>
      </c>
      <c r="B271" s="3" t="s">
        <v>246</v>
      </c>
      <c r="C271" s="35">
        <f>C279</f>
        <v>1074200</v>
      </c>
      <c r="D271" s="35">
        <f>D279</f>
        <v>1058709.69</v>
      </c>
      <c r="E271" s="35">
        <f>E279</f>
        <v>645194.11</v>
      </c>
      <c r="F271" s="35">
        <f>F279</f>
        <v>659638.9</v>
      </c>
      <c r="G271" s="27">
        <f t="shared" si="26"/>
        <v>60.94155140867748</v>
      </c>
      <c r="H271" s="30">
        <f t="shared" si="25"/>
        <v>413515.57999999996</v>
      </c>
    </row>
    <row r="272" spans="1:8" ht="25.5">
      <c r="A272" s="17" t="s">
        <v>240</v>
      </c>
      <c r="B272" s="3" t="s">
        <v>247</v>
      </c>
      <c r="C272" s="35">
        <f>C285</f>
        <v>11043800</v>
      </c>
      <c r="D272" s="35">
        <f>D285</f>
        <v>11043800</v>
      </c>
      <c r="E272" s="35">
        <f>E285</f>
        <v>6152324.6</v>
      </c>
      <c r="F272" s="35">
        <f>F285</f>
        <v>5764890.48</v>
      </c>
      <c r="G272" s="27">
        <f>E272/D272*100</f>
        <v>55.70840290479726</v>
      </c>
      <c r="H272" s="30">
        <f>D272-E272</f>
        <v>4891475.4</v>
      </c>
    </row>
    <row r="273" spans="1:8" ht="38.25">
      <c r="A273" s="17" t="s">
        <v>236</v>
      </c>
      <c r="B273" s="3" t="s">
        <v>248</v>
      </c>
      <c r="C273" s="35">
        <f aca="true" t="shared" si="28" ref="C273:F274">C281</f>
        <v>150000</v>
      </c>
      <c r="D273" s="35">
        <f t="shared" si="28"/>
        <v>592756.59</v>
      </c>
      <c r="E273" s="35">
        <f t="shared" si="28"/>
        <v>342335.19</v>
      </c>
      <c r="F273" s="35">
        <f t="shared" si="28"/>
        <v>7375972.07</v>
      </c>
      <c r="G273" s="27">
        <f t="shared" si="26"/>
        <v>57.75308040016899</v>
      </c>
      <c r="H273" s="30">
        <f t="shared" si="25"/>
        <v>250421.39999999997</v>
      </c>
    </row>
    <row r="274" spans="1:8" ht="12.75">
      <c r="A274" s="3" t="s">
        <v>238</v>
      </c>
      <c r="B274" s="3" t="s">
        <v>249</v>
      </c>
      <c r="C274" s="35">
        <f t="shared" si="28"/>
        <v>3227085</v>
      </c>
      <c r="D274" s="35">
        <f t="shared" si="28"/>
        <v>6827200</v>
      </c>
      <c r="E274" s="35">
        <f t="shared" si="28"/>
        <v>5859800</v>
      </c>
      <c r="F274" s="35">
        <f t="shared" si="28"/>
        <v>4854100</v>
      </c>
      <c r="G274" s="27">
        <f t="shared" si="26"/>
        <v>85.8302085774549</v>
      </c>
      <c r="H274" s="30">
        <f t="shared" si="25"/>
        <v>967400</v>
      </c>
    </row>
    <row r="275" spans="1:8" ht="25.5">
      <c r="A275" s="17" t="s">
        <v>242</v>
      </c>
      <c r="B275" s="3" t="s">
        <v>250</v>
      </c>
      <c r="C275" s="35">
        <f aca="true" t="shared" si="29" ref="C275:F276">C286</f>
        <v>1384200</v>
      </c>
      <c r="D275" s="35">
        <f t="shared" si="29"/>
        <v>1384200</v>
      </c>
      <c r="E275" s="35">
        <f t="shared" si="29"/>
        <v>1383857.3</v>
      </c>
      <c r="F275" s="35">
        <f t="shared" si="29"/>
        <v>1451607.3</v>
      </c>
      <c r="G275" s="27">
        <f t="shared" si="26"/>
        <v>99.97524201704955</v>
      </c>
      <c r="H275" s="30">
        <f t="shared" si="25"/>
        <v>342.69999999995343</v>
      </c>
    </row>
    <row r="276" spans="1:8" ht="12.75">
      <c r="A276" s="3" t="s">
        <v>244</v>
      </c>
      <c r="B276" s="3" t="s">
        <v>251</v>
      </c>
      <c r="C276" s="35">
        <f t="shared" si="29"/>
        <v>3530800</v>
      </c>
      <c r="D276" s="35">
        <f t="shared" si="29"/>
        <v>3530800</v>
      </c>
      <c r="E276" s="35">
        <f t="shared" si="29"/>
        <v>2039468.79</v>
      </c>
      <c r="F276" s="35">
        <f t="shared" si="29"/>
        <v>2018614.46</v>
      </c>
      <c r="G276" s="27">
        <f t="shared" si="26"/>
        <v>57.76222923983233</v>
      </c>
      <c r="H276" s="30">
        <f t="shared" si="25"/>
        <v>1491331.21</v>
      </c>
    </row>
    <row r="277" spans="1:8" ht="12.75">
      <c r="A277" s="3" t="s">
        <v>362</v>
      </c>
      <c r="B277" s="3" t="s">
        <v>364</v>
      </c>
      <c r="C277" s="35">
        <f>C283</f>
        <v>0</v>
      </c>
      <c r="D277" s="35">
        <f>D283</f>
        <v>100000</v>
      </c>
      <c r="E277" s="35">
        <f>E283</f>
        <v>0</v>
      </c>
      <c r="F277" s="35"/>
      <c r="G277" s="27"/>
      <c r="H277" s="30"/>
    </row>
    <row r="278" spans="1:8" ht="12.75">
      <c r="A278" s="23" t="s">
        <v>79</v>
      </c>
      <c r="B278" s="23" t="s">
        <v>80</v>
      </c>
      <c r="C278" s="31">
        <f>C279</f>
        <v>1074200</v>
      </c>
      <c r="D278" s="31">
        <f>D279</f>
        <v>1058709.69</v>
      </c>
      <c r="E278" s="31">
        <f>E279</f>
        <v>645194.11</v>
      </c>
      <c r="F278" s="31">
        <f>F279</f>
        <v>659638.9</v>
      </c>
      <c r="G278" s="28">
        <f t="shared" si="26"/>
        <v>60.94155140867748</v>
      </c>
      <c r="H278" s="33">
        <f t="shared" si="25"/>
        <v>413515.57999999996</v>
      </c>
    </row>
    <row r="279" spans="1:8" ht="12.75">
      <c r="A279" s="17" t="s">
        <v>234</v>
      </c>
      <c r="B279" s="3" t="s">
        <v>235</v>
      </c>
      <c r="C279" s="3">
        <v>1074200</v>
      </c>
      <c r="D279" s="34">
        <v>1058709.69</v>
      </c>
      <c r="E279" s="34">
        <v>645194.11</v>
      </c>
      <c r="F279" s="34">
        <v>659638.9</v>
      </c>
      <c r="G279" s="27">
        <f t="shared" si="26"/>
        <v>60.94155140867748</v>
      </c>
      <c r="H279" s="30">
        <f t="shared" si="25"/>
        <v>413515.57999999996</v>
      </c>
    </row>
    <row r="280" spans="1:8" ht="12.75">
      <c r="A280" s="23" t="s">
        <v>81</v>
      </c>
      <c r="B280" s="23" t="s">
        <v>82</v>
      </c>
      <c r="C280" s="31">
        <f>C282+C281+C283</f>
        <v>3377085</v>
      </c>
      <c r="D280" s="31">
        <f>D282+D281+D283</f>
        <v>7519956.59</v>
      </c>
      <c r="E280" s="31">
        <f>E282+E281+E283</f>
        <v>6202135.19</v>
      </c>
      <c r="F280" s="31">
        <f>F282+F281</f>
        <v>12230072.07</v>
      </c>
      <c r="G280" s="28">
        <f t="shared" si="26"/>
        <v>82.47567809430667</v>
      </c>
      <c r="H280" s="33">
        <f t="shared" si="25"/>
        <v>1317821.3999999994</v>
      </c>
    </row>
    <row r="281" spans="1:8" ht="38.25">
      <c r="A281" s="17" t="s">
        <v>236</v>
      </c>
      <c r="B281" s="3" t="s">
        <v>237</v>
      </c>
      <c r="C281" s="35">
        <v>150000</v>
      </c>
      <c r="D281" s="35">
        <v>592756.59</v>
      </c>
      <c r="E281" s="35">
        <v>342335.19</v>
      </c>
      <c r="F281" s="34">
        <v>7375972.07</v>
      </c>
      <c r="G281" s="27">
        <f>E281/D281*100</f>
        <v>57.75308040016899</v>
      </c>
      <c r="H281" s="30">
        <f>D281-E281</f>
        <v>250421.39999999997</v>
      </c>
    </row>
    <row r="282" spans="1:8" ht="12.75">
      <c r="A282" s="3" t="s">
        <v>238</v>
      </c>
      <c r="B282" s="3" t="s">
        <v>239</v>
      </c>
      <c r="C282" s="3">
        <v>3227085</v>
      </c>
      <c r="D282" s="34">
        <v>6827200</v>
      </c>
      <c r="E282" s="34">
        <v>5859800</v>
      </c>
      <c r="F282" s="34">
        <v>4854100</v>
      </c>
      <c r="G282" s="27">
        <f t="shared" si="26"/>
        <v>85.8302085774549</v>
      </c>
      <c r="H282" s="30">
        <f t="shared" si="25"/>
        <v>967400</v>
      </c>
    </row>
    <row r="283" spans="1:8" ht="12.75">
      <c r="A283" s="3" t="s">
        <v>362</v>
      </c>
      <c r="B283" s="3" t="s">
        <v>363</v>
      </c>
      <c r="C283" s="3"/>
      <c r="D283" s="34">
        <v>100000</v>
      </c>
      <c r="E283" s="34"/>
      <c r="F283" s="34"/>
      <c r="G283" s="27">
        <f t="shared" si="26"/>
        <v>0</v>
      </c>
      <c r="H283" s="30">
        <f t="shared" si="25"/>
        <v>100000</v>
      </c>
    </row>
    <row r="284" spans="1:8" ht="12.75">
      <c r="A284" s="23" t="s">
        <v>83</v>
      </c>
      <c r="B284" s="23" t="s">
        <v>84</v>
      </c>
      <c r="C284" s="31">
        <f>C285+C286+C287</f>
        <v>15958800</v>
      </c>
      <c r="D284" s="31">
        <f>D285+D286+D287</f>
        <v>15958800</v>
      </c>
      <c r="E284" s="31">
        <f>E285+E286+E287</f>
        <v>9575650.69</v>
      </c>
      <c r="F284" s="31">
        <f>F285+F286+F287</f>
        <v>9235112.24</v>
      </c>
      <c r="G284" s="28">
        <f t="shared" si="26"/>
        <v>60.002322793693764</v>
      </c>
      <c r="H284" s="33">
        <f t="shared" si="25"/>
        <v>6383149.3100000005</v>
      </c>
    </row>
    <row r="285" spans="1:8" ht="25.5">
      <c r="A285" s="17" t="s">
        <v>240</v>
      </c>
      <c r="B285" s="3" t="s">
        <v>241</v>
      </c>
      <c r="C285" s="34">
        <v>11043800</v>
      </c>
      <c r="D285" s="34">
        <v>11043800</v>
      </c>
      <c r="E285" s="34">
        <v>6152324.6</v>
      </c>
      <c r="F285" s="34">
        <v>5764890.48</v>
      </c>
      <c r="G285" s="27">
        <f t="shared" si="26"/>
        <v>55.70840290479726</v>
      </c>
      <c r="H285" s="30">
        <f t="shared" si="25"/>
        <v>4891475.4</v>
      </c>
    </row>
    <row r="286" spans="1:8" ht="25.5">
      <c r="A286" s="17" t="s">
        <v>242</v>
      </c>
      <c r="B286" s="3" t="s">
        <v>243</v>
      </c>
      <c r="C286" s="34">
        <v>1384200</v>
      </c>
      <c r="D286" s="34">
        <v>1384200</v>
      </c>
      <c r="E286" s="34">
        <v>1383857.3</v>
      </c>
      <c r="F286" s="34">
        <v>1451607.3</v>
      </c>
      <c r="G286" s="27">
        <f t="shared" si="26"/>
        <v>99.97524201704955</v>
      </c>
      <c r="H286" s="30">
        <f t="shared" si="25"/>
        <v>342.69999999995343</v>
      </c>
    </row>
    <row r="287" spans="1:8" ht="12.75">
      <c r="A287" s="3" t="s">
        <v>244</v>
      </c>
      <c r="B287" s="3" t="s">
        <v>245</v>
      </c>
      <c r="C287" s="3">
        <v>3530800</v>
      </c>
      <c r="D287" s="34">
        <v>3530800</v>
      </c>
      <c r="E287" s="34">
        <v>2039468.79</v>
      </c>
      <c r="F287" s="34">
        <v>2018614.46</v>
      </c>
      <c r="G287" s="27">
        <f t="shared" si="26"/>
        <v>57.76222923983233</v>
      </c>
      <c r="H287" s="30">
        <f t="shared" si="25"/>
        <v>1491331.21</v>
      </c>
    </row>
    <row r="288" spans="1:8" ht="12.75">
      <c r="A288" s="1" t="s">
        <v>85</v>
      </c>
      <c r="B288" s="1" t="s">
        <v>86</v>
      </c>
      <c r="C288" s="33">
        <f>C289+C294+C296+C290+C291+C293+C295+C297+C292</f>
        <v>6336700</v>
      </c>
      <c r="D288" s="33">
        <f>D289+D294+D296+D290+D291+D293+D295+D297+D292</f>
        <v>6748382</v>
      </c>
      <c r="E288" s="33">
        <f>E289+E294+E296+E290+E291+E293+E295+E297+E292</f>
        <v>4171063.22</v>
      </c>
      <c r="F288" s="33">
        <f>F289+F294+F296+F290+F291+F293+F295+F297</f>
        <v>4422542.96</v>
      </c>
      <c r="G288" s="28">
        <f t="shared" si="26"/>
        <v>61.80834487437137</v>
      </c>
      <c r="H288" s="33">
        <f t="shared" si="25"/>
        <v>2577318.78</v>
      </c>
    </row>
    <row r="289" spans="1:8" ht="12.75">
      <c r="A289" s="3" t="s">
        <v>113</v>
      </c>
      <c r="B289" s="3" t="s">
        <v>275</v>
      </c>
      <c r="C289" s="35">
        <f>C305</f>
        <v>610000</v>
      </c>
      <c r="D289" s="35">
        <f aca="true" t="shared" si="30" ref="D289:E291">D305</f>
        <v>610000</v>
      </c>
      <c r="E289" s="35">
        <f t="shared" si="30"/>
        <v>423966.62</v>
      </c>
      <c r="F289" s="35">
        <f>F305</f>
        <v>386676.8</v>
      </c>
      <c r="G289" s="27">
        <f t="shared" si="26"/>
        <v>69.50272459016394</v>
      </c>
      <c r="H289" s="30">
        <f t="shared" si="25"/>
        <v>186033.38</v>
      </c>
    </row>
    <row r="290" spans="1:8" ht="38.25">
      <c r="A290" s="17" t="s">
        <v>216</v>
      </c>
      <c r="B290" s="3" t="s">
        <v>276</v>
      </c>
      <c r="C290" s="35">
        <f>C306</f>
        <v>0</v>
      </c>
      <c r="D290" s="35">
        <f t="shared" si="30"/>
        <v>0</v>
      </c>
      <c r="E290" s="35">
        <f t="shared" si="30"/>
        <v>0</v>
      </c>
      <c r="F290" s="35">
        <f>F306</f>
        <v>0</v>
      </c>
      <c r="G290" s="27" t="e">
        <f t="shared" si="26"/>
        <v>#DIV/0!</v>
      </c>
      <c r="H290" s="30">
        <f t="shared" si="25"/>
        <v>0</v>
      </c>
    </row>
    <row r="291" spans="1:8" ht="12.75">
      <c r="A291" s="3" t="s">
        <v>115</v>
      </c>
      <c r="B291" s="3" t="s">
        <v>277</v>
      </c>
      <c r="C291" s="35">
        <f>C307</f>
        <v>190000</v>
      </c>
      <c r="D291" s="35">
        <f t="shared" si="30"/>
        <v>190000</v>
      </c>
      <c r="E291" s="35">
        <f t="shared" si="30"/>
        <v>139615.92</v>
      </c>
      <c r="F291" s="35">
        <f>F307</f>
        <v>85331</v>
      </c>
      <c r="G291" s="27">
        <f t="shared" si="26"/>
        <v>73.48206315789474</v>
      </c>
      <c r="H291" s="30">
        <f t="shared" si="25"/>
        <v>50384.07999999999</v>
      </c>
    </row>
    <row r="292" spans="1:8" ht="25.5">
      <c r="A292" s="13" t="s">
        <v>118</v>
      </c>
      <c r="B292" s="3" t="s">
        <v>374</v>
      </c>
      <c r="C292" s="35">
        <f>C308</f>
        <v>26000</v>
      </c>
      <c r="D292" s="35">
        <f>D308</f>
        <v>26000</v>
      </c>
      <c r="E292" s="35">
        <f>E308</f>
        <v>8099.83</v>
      </c>
      <c r="F292" s="35"/>
      <c r="G292" s="27"/>
      <c r="H292" s="30"/>
    </row>
    <row r="293" spans="1:8" ht="25.5">
      <c r="A293" s="13" t="s">
        <v>120</v>
      </c>
      <c r="B293" s="3" t="s">
        <v>278</v>
      </c>
      <c r="C293" s="35">
        <f>C299+C303+C309</f>
        <v>500700</v>
      </c>
      <c r="D293" s="35">
        <f>D299+D303+D309</f>
        <v>874282</v>
      </c>
      <c r="E293" s="35">
        <f>E299+E303+E309</f>
        <v>579704.15</v>
      </c>
      <c r="F293" s="35">
        <f>F299+F303+F309</f>
        <v>804006.68</v>
      </c>
      <c r="G293" s="27">
        <f t="shared" si="26"/>
        <v>66.30631192224018</v>
      </c>
      <c r="H293" s="30">
        <f t="shared" si="25"/>
        <v>294577.85</v>
      </c>
    </row>
    <row r="294" spans="1:8" ht="51">
      <c r="A294" s="17" t="s">
        <v>154</v>
      </c>
      <c r="B294" s="3" t="s">
        <v>279</v>
      </c>
      <c r="C294" s="35">
        <f aca="true" t="shared" si="31" ref="C294:F295">C300</f>
        <v>5000000</v>
      </c>
      <c r="D294" s="35">
        <f t="shared" si="31"/>
        <v>5038100</v>
      </c>
      <c r="E294" s="35">
        <f t="shared" si="31"/>
        <v>3018809.18</v>
      </c>
      <c r="F294" s="35">
        <f t="shared" si="31"/>
        <v>2964544.85</v>
      </c>
      <c r="G294" s="27">
        <f t="shared" si="26"/>
        <v>59.91959627637403</v>
      </c>
      <c r="H294" s="30">
        <f t="shared" si="25"/>
        <v>2019290.8199999998</v>
      </c>
    </row>
    <row r="295" spans="1:8" ht="12.75">
      <c r="A295" s="17" t="s">
        <v>156</v>
      </c>
      <c r="B295" s="3" t="s">
        <v>349</v>
      </c>
      <c r="C295" s="35">
        <f t="shared" si="31"/>
        <v>0</v>
      </c>
      <c r="D295" s="35">
        <f t="shared" si="31"/>
        <v>0</v>
      </c>
      <c r="E295" s="35">
        <f t="shared" si="31"/>
        <v>0</v>
      </c>
      <c r="F295" s="35">
        <f t="shared" si="31"/>
        <v>180195</v>
      </c>
      <c r="G295" s="27" t="e">
        <f t="shared" si="26"/>
        <v>#DIV/0!</v>
      </c>
      <c r="H295" s="30"/>
    </row>
    <row r="296" spans="1:8" ht="12.75">
      <c r="A296" s="3" t="s">
        <v>124</v>
      </c>
      <c r="B296" s="3" t="s">
        <v>280</v>
      </c>
      <c r="C296" s="35">
        <f aca="true" t="shared" si="32" ref="C296:F297">C310</f>
        <v>0</v>
      </c>
      <c r="D296" s="35">
        <f t="shared" si="32"/>
        <v>0</v>
      </c>
      <c r="E296" s="35">
        <f t="shared" si="32"/>
        <v>0</v>
      </c>
      <c r="F296" s="35">
        <f t="shared" si="32"/>
        <v>0</v>
      </c>
      <c r="G296" s="27" t="e">
        <f t="shared" si="26"/>
        <v>#DIV/0!</v>
      </c>
      <c r="H296" s="30">
        <f t="shared" si="25"/>
        <v>0</v>
      </c>
    </row>
    <row r="297" spans="1:8" ht="12.75">
      <c r="A297" s="3" t="s">
        <v>336</v>
      </c>
      <c r="B297" s="3" t="s">
        <v>381</v>
      </c>
      <c r="C297" s="35">
        <f t="shared" si="32"/>
        <v>10000</v>
      </c>
      <c r="D297" s="35">
        <f t="shared" si="32"/>
        <v>10000</v>
      </c>
      <c r="E297" s="35">
        <f t="shared" si="32"/>
        <v>867.52</v>
      </c>
      <c r="F297" s="35">
        <f t="shared" si="32"/>
        <v>1788.63</v>
      </c>
      <c r="G297" s="27"/>
      <c r="H297" s="30"/>
    </row>
    <row r="298" spans="1:8" ht="12.75">
      <c r="A298" s="23" t="s">
        <v>87</v>
      </c>
      <c r="B298" s="23" t="s">
        <v>88</v>
      </c>
      <c r="C298" s="31">
        <f>C299+C300+C301</f>
        <v>5220000</v>
      </c>
      <c r="D298" s="31">
        <f>D299+D300+D301</f>
        <v>5414100</v>
      </c>
      <c r="E298" s="31">
        <f>E299+E300+E301</f>
        <v>3321713.81</v>
      </c>
      <c r="F298" s="31">
        <f>F299+F300+F301</f>
        <v>3732175.6500000004</v>
      </c>
      <c r="G298" s="28">
        <f t="shared" si="26"/>
        <v>61.35301915369129</v>
      </c>
      <c r="H298" s="33">
        <f t="shared" si="25"/>
        <v>2092386.19</v>
      </c>
    </row>
    <row r="299" spans="1:8" ht="25.5">
      <c r="A299" s="13" t="s">
        <v>120</v>
      </c>
      <c r="B299" s="3" t="s">
        <v>252</v>
      </c>
      <c r="C299" s="3">
        <v>220000</v>
      </c>
      <c r="D299" s="34">
        <v>376000</v>
      </c>
      <c r="E299" s="34">
        <v>302904.63</v>
      </c>
      <c r="F299" s="34">
        <v>587435.8</v>
      </c>
      <c r="G299" s="27">
        <f t="shared" si="26"/>
        <v>80.55974202127659</v>
      </c>
      <c r="H299" s="30">
        <f t="shared" si="25"/>
        <v>73095.37</v>
      </c>
    </row>
    <row r="300" spans="1:8" ht="51">
      <c r="A300" s="17" t="s">
        <v>154</v>
      </c>
      <c r="B300" s="3" t="s">
        <v>253</v>
      </c>
      <c r="C300" s="3">
        <v>5000000</v>
      </c>
      <c r="D300" s="34">
        <v>5038100</v>
      </c>
      <c r="E300" s="34">
        <v>3018809.18</v>
      </c>
      <c r="F300" s="34">
        <v>2964544.85</v>
      </c>
      <c r="G300" s="27">
        <f t="shared" si="26"/>
        <v>59.91959627637403</v>
      </c>
      <c r="H300" s="30">
        <f t="shared" si="25"/>
        <v>2019290.8199999998</v>
      </c>
    </row>
    <row r="301" spans="1:8" ht="12.75">
      <c r="A301" s="17" t="s">
        <v>156</v>
      </c>
      <c r="B301" s="3" t="s">
        <v>348</v>
      </c>
      <c r="C301" s="3"/>
      <c r="D301" s="34">
        <v>0</v>
      </c>
      <c r="E301" s="34">
        <v>0</v>
      </c>
      <c r="F301" s="34">
        <v>180195</v>
      </c>
      <c r="G301" s="27"/>
      <c r="H301" s="30"/>
    </row>
    <row r="302" spans="1:8" ht="12.75">
      <c r="A302" s="23" t="s">
        <v>89</v>
      </c>
      <c r="B302" s="23" t="s">
        <v>90</v>
      </c>
      <c r="C302" s="31">
        <f>C303</f>
        <v>120000</v>
      </c>
      <c r="D302" s="31">
        <f>D303</f>
        <v>306300</v>
      </c>
      <c r="E302" s="31">
        <f>E303</f>
        <v>138874.75</v>
      </c>
      <c r="F302" s="31">
        <f>F303</f>
        <v>122165</v>
      </c>
      <c r="G302" s="28">
        <f t="shared" si="26"/>
        <v>45.33945478289259</v>
      </c>
      <c r="H302" s="33">
        <f t="shared" si="25"/>
        <v>167425.25</v>
      </c>
    </row>
    <row r="303" spans="1:8" ht="25.5">
      <c r="A303" s="13" t="s">
        <v>120</v>
      </c>
      <c r="B303" s="3" t="s">
        <v>254</v>
      </c>
      <c r="C303" s="3">
        <v>120000</v>
      </c>
      <c r="D303" s="34">
        <v>306300</v>
      </c>
      <c r="E303" s="34">
        <v>138874.75</v>
      </c>
      <c r="F303" s="34">
        <v>122165</v>
      </c>
      <c r="G303" s="27">
        <f>E303/D303*100</f>
        <v>45.33945478289259</v>
      </c>
      <c r="H303" s="30">
        <f>D303-E303</f>
        <v>167425.25</v>
      </c>
    </row>
    <row r="304" spans="1:8" ht="25.5">
      <c r="A304" s="24" t="s">
        <v>91</v>
      </c>
      <c r="B304" s="23" t="s">
        <v>92</v>
      </c>
      <c r="C304" s="31">
        <f>C305+C310+C306+C307+C309+C311+C308</f>
        <v>996700</v>
      </c>
      <c r="D304" s="31">
        <f>D305+D310+D306+D307+D309+D311+D308</f>
        <v>1027982</v>
      </c>
      <c r="E304" s="31">
        <f>E305+E310+E306+E307+E309+E311+E308</f>
        <v>710474.66</v>
      </c>
      <c r="F304" s="31">
        <f>F305+F310+F306+F307+F309+F311</f>
        <v>568202.3099999999</v>
      </c>
      <c r="G304" s="28">
        <f t="shared" si="26"/>
        <v>69.11353117077927</v>
      </c>
      <c r="H304" s="33">
        <f t="shared" si="25"/>
        <v>317507.33999999997</v>
      </c>
    </row>
    <row r="305" spans="1:8" ht="12.75">
      <c r="A305" s="3" t="s">
        <v>113</v>
      </c>
      <c r="B305" s="3" t="s">
        <v>255</v>
      </c>
      <c r="C305" s="34">
        <v>610000</v>
      </c>
      <c r="D305" s="34">
        <v>610000</v>
      </c>
      <c r="E305" s="34">
        <v>423966.62</v>
      </c>
      <c r="F305" s="34">
        <v>386676.8</v>
      </c>
      <c r="G305" s="27">
        <f t="shared" si="26"/>
        <v>69.50272459016394</v>
      </c>
      <c r="H305" s="30">
        <f t="shared" si="25"/>
        <v>186033.38</v>
      </c>
    </row>
    <row r="306" spans="1:8" ht="38.25">
      <c r="A306" s="17" t="s">
        <v>216</v>
      </c>
      <c r="B306" s="3" t="s">
        <v>256</v>
      </c>
      <c r="C306" s="34">
        <v>0</v>
      </c>
      <c r="D306" s="34">
        <v>0</v>
      </c>
      <c r="E306" s="34">
        <v>0</v>
      </c>
      <c r="F306" s="34">
        <v>0</v>
      </c>
      <c r="G306" s="27" t="e">
        <f t="shared" si="26"/>
        <v>#DIV/0!</v>
      </c>
      <c r="H306" s="30">
        <f t="shared" si="25"/>
        <v>0</v>
      </c>
    </row>
    <row r="307" spans="1:8" ht="12.75">
      <c r="A307" s="3" t="s">
        <v>115</v>
      </c>
      <c r="B307" s="3" t="s">
        <v>257</v>
      </c>
      <c r="C307" s="34">
        <v>190000</v>
      </c>
      <c r="D307" s="34">
        <v>190000</v>
      </c>
      <c r="E307" s="34">
        <v>139615.92</v>
      </c>
      <c r="F307" s="34">
        <v>85331</v>
      </c>
      <c r="G307" s="27">
        <f t="shared" si="26"/>
        <v>73.48206315789474</v>
      </c>
      <c r="H307" s="30">
        <f t="shared" si="25"/>
        <v>50384.07999999999</v>
      </c>
    </row>
    <row r="308" spans="1:8" ht="25.5">
      <c r="A308" s="13" t="s">
        <v>118</v>
      </c>
      <c r="B308" s="3" t="s">
        <v>373</v>
      </c>
      <c r="C308" s="34">
        <v>26000</v>
      </c>
      <c r="D308" s="34">
        <v>26000</v>
      </c>
      <c r="E308" s="34">
        <v>8099.83</v>
      </c>
      <c r="F308" s="34"/>
      <c r="G308" s="27"/>
      <c r="H308" s="30"/>
    </row>
    <row r="309" spans="1:8" ht="25.5">
      <c r="A309" s="13" t="s">
        <v>120</v>
      </c>
      <c r="B309" s="3" t="s">
        <v>258</v>
      </c>
      <c r="C309" s="34">
        <v>160700</v>
      </c>
      <c r="D309" s="34">
        <v>191982</v>
      </c>
      <c r="E309" s="34">
        <v>137924.77</v>
      </c>
      <c r="F309" s="34">
        <v>94405.88</v>
      </c>
      <c r="G309" s="27">
        <f t="shared" si="26"/>
        <v>71.84255294767216</v>
      </c>
      <c r="H309" s="30">
        <f t="shared" si="25"/>
        <v>54057.23000000001</v>
      </c>
    </row>
    <row r="310" spans="1:8" ht="12.75">
      <c r="A310" s="3" t="s">
        <v>124</v>
      </c>
      <c r="B310" s="3" t="s">
        <v>259</v>
      </c>
      <c r="C310" s="34">
        <v>0</v>
      </c>
      <c r="D310" s="34"/>
      <c r="E310" s="34"/>
      <c r="F310" s="34"/>
      <c r="G310" s="27" t="e">
        <f t="shared" si="26"/>
        <v>#DIV/0!</v>
      </c>
      <c r="H310" s="30">
        <f t="shared" si="25"/>
        <v>0</v>
      </c>
    </row>
    <row r="311" spans="1:8" ht="12.75">
      <c r="A311" s="3" t="s">
        <v>336</v>
      </c>
      <c r="B311" s="3" t="s">
        <v>380</v>
      </c>
      <c r="C311" s="34">
        <v>10000</v>
      </c>
      <c r="D311" s="34">
        <v>10000</v>
      </c>
      <c r="E311" s="34">
        <v>867.52</v>
      </c>
      <c r="F311" s="34">
        <v>1788.63</v>
      </c>
      <c r="G311" s="27"/>
      <c r="H311" s="30"/>
    </row>
    <row r="312" spans="1:8" ht="12.75">
      <c r="A312" s="1" t="s">
        <v>93</v>
      </c>
      <c r="B312" s="1" t="s">
        <v>94</v>
      </c>
      <c r="C312" s="33">
        <f aca="true" t="shared" si="33" ref="C312:F313">C313</f>
        <v>100000</v>
      </c>
      <c r="D312" s="33">
        <f t="shared" si="33"/>
        <v>200000</v>
      </c>
      <c r="E312" s="33">
        <f t="shared" si="33"/>
        <v>0</v>
      </c>
      <c r="F312" s="33">
        <f t="shared" si="33"/>
        <v>300000</v>
      </c>
      <c r="G312" s="28">
        <f t="shared" si="26"/>
        <v>0</v>
      </c>
      <c r="H312" s="33">
        <f t="shared" si="25"/>
        <v>200000</v>
      </c>
    </row>
    <row r="313" spans="1:8" ht="12.75">
      <c r="A313" s="23" t="s">
        <v>95</v>
      </c>
      <c r="B313" s="23" t="s">
        <v>96</v>
      </c>
      <c r="C313" s="31">
        <f t="shared" si="33"/>
        <v>100000</v>
      </c>
      <c r="D313" s="31">
        <f t="shared" si="33"/>
        <v>200000</v>
      </c>
      <c r="E313" s="31">
        <f t="shared" si="33"/>
        <v>0</v>
      </c>
      <c r="F313" s="31">
        <f t="shared" si="33"/>
        <v>300000</v>
      </c>
      <c r="G313" s="28">
        <f t="shared" si="26"/>
        <v>0</v>
      </c>
      <c r="H313" s="33">
        <f t="shared" si="25"/>
        <v>200000</v>
      </c>
    </row>
    <row r="314" spans="1:8" ht="51">
      <c r="A314" s="17" t="s">
        <v>260</v>
      </c>
      <c r="B314" s="3" t="s">
        <v>261</v>
      </c>
      <c r="C314" s="3">
        <v>100000</v>
      </c>
      <c r="D314" s="34">
        <v>200000</v>
      </c>
      <c r="E314" s="34">
        <v>0</v>
      </c>
      <c r="F314" s="34">
        <v>300000</v>
      </c>
      <c r="G314" s="27">
        <f>E314/D314*100</f>
        <v>0</v>
      </c>
      <c r="H314" s="30">
        <f>D314-E314</f>
        <v>200000</v>
      </c>
    </row>
    <row r="315" spans="1:8" ht="51">
      <c r="A315" s="14" t="s">
        <v>97</v>
      </c>
      <c r="B315" s="1" t="s">
        <v>98</v>
      </c>
      <c r="C315" s="33">
        <f>C316</f>
        <v>0</v>
      </c>
      <c r="D315" s="33">
        <f>D316+D318</f>
        <v>0</v>
      </c>
      <c r="E315" s="33">
        <f>E316+E318</f>
        <v>0</v>
      </c>
      <c r="F315" s="33">
        <f>F316+F318</f>
        <v>0</v>
      </c>
      <c r="G315" s="28"/>
      <c r="H315" s="33">
        <f>D315-E315</f>
        <v>0</v>
      </c>
    </row>
    <row r="316" spans="1:8" ht="38.25">
      <c r="A316" s="14" t="s">
        <v>99</v>
      </c>
      <c r="B316" s="1" t="s">
        <v>100</v>
      </c>
      <c r="C316" s="33">
        <v>0</v>
      </c>
      <c r="D316" s="33">
        <v>0</v>
      </c>
      <c r="E316" s="33">
        <v>0</v>
      </c>
      <c r="F316" s="33">
        <v>0</v>
      </c>
      <c r="G316" s="28"/>
      <c r="H316" s="33">
        <f>D316-E316</f>
        <v>0</v>
      </c>
    </row>
    <row r="317" spans="1:8" s="4" customFormat="1" ht="12.75">
      <c r="A317" s="14" t="s">
        <v>110</v>
      </c>
      <c r="B317" s="1" t="s">
        <v>111</v>
      </c>
      <c r="C317" s="33"/>
      <c r="D317" s="33"/>
      <c r="E317" s="33"/>
      <c r="F317" s="33"/>
      <c r="G317" s="28"/>
      <c r="H317" s="33"/>
    </row>
    <row r="318" spans="1:8" s="4" customFormat="1" ht="12.75">
      <c r="A318" s="14" t="s">
        <v>106</v>
      </c>
      <c r="B318" s="1" t="s">
        <v>107</v>
      </c>
      <c r="C318" s="1"/>
      <c r="D318" s="33"/>
      <c r="E318" s="33"/>
      <c r="F318" s="33"/>
      <c r="G318" s="28"/>
      <c r="H318" s="33"/>
    </row>
    <row r="319" spans="1:8" ht="12.75">
      <c r="A319" s="17" t="s">
        <v>101</v>
      </c>
      <c r="B319" s="3"/>
      <c r="C319" s="3">
        <v>-902209.91</v>
      </c>
      <c r="D319" s="3">
        <v>-11735763.69</v>
      </c>
      <c r="E319" s="11">
        <v>-2226573.79</v>
      </c>
      <c r="F319" s="11">
        <v>4863467.07</v>
      </c>
      <c r="G319" s="3"/>
      <c r="H319" s="3"/>
    </row>
    <row r="320" ht="12.75">
      <c r="D320" t="s">
        <v>103</v>
      </c>
    </row>
    <row r="321" spans="1:7" ht="15">
      <c r="A321" s="37" t="s">
        <v>104</v>
      </c>
      <c r="G321" s="37" t="s">
        <v>105</v>
      </c>
    </row>
    <row r="322" ht="12.75">
      <c r="F322" t="s">
        <v>103</v>
      </c>
    </row>
    <row r="324" ht="12.75">
      <c r="D324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zoomScalePageLayoutView="0" workbookViewId="0" topLeftCell="A280">
      <selection activeCell="D289" sqref="D289:E294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411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413</v>
      </c>
      <c r="F5" s="19" t="s">
        <v>414</v>
      </c>
      <c r="G5" s="44" t="s">
        <v>388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C8+C70+C72+C106+C145+C156+C159+C212+C249+C253+C273+C295+C298</f>
        <v>373950905.2</v>
      </c>
      <c r="D7" s="29">
        <f>D8+D70+D72+D106+D145+D156+D159+D212+D249+D253+D273+D295+D298</f>
        <v>391089728.24</v>
      </c>
      <c r="E7" s="29">
        <f>E8+E70+E72+E106+E145+E156+E159+E212+E249+E253+E273+E295+E298</f>
        <v>232096364.76</v>
      </c>
      <c r="F7" s="29">
        <f>F8+F70+F72+F106+F145+F156+F159+F212+F249+F253+F273+F295+F298</f>
        <v>253956740.98000005</v>
      </c>
      <c r="G7" s="28">
        <f>E7/D7*100</f>
        <v>59.34606511004284</v>
      </c>
      <c r="H7" s="33">
        <f>D7-E7</f>
        <v>158993363.48000002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43591906</v>
      </c>
      <c r="D8" s="29">
        <f>D9+D17+D18+D19+D13+D21+D23+D22</f>
        <v>43421068.09</v>
      </c>
      <c r="E8" s="29">
        <f>E9+E17+E18+E19+E13+E21+E23+E22</f>
        <v>18353430.04</v>
      </c>
      <c r="F8" s="29">
        <f>F9+F17+F18+F19+F13+F21+F23+F22+F20</f>
        <v>18357746.21</v>
      </c>
      <c r="G8" s="28">
        <f aca="true" t="shared" si="0" ref="G8:G74">E8/D8*100</f>
        <v>42.2684904985717</v>
      </c>
      <c r="H8" s="33">
        <f aca="true" t="shared" si="1" ref="H8:H74">D8-E8</f>
        <v>25067638.050000004</v>
      </c>
    </row>
    <row r="9" spans="1:8" s="7" customFormat="1" ht="25.5">
      <c r="A9" s="17" t="s">
        <v>126</v>
      </c>
      <c r="B9" s="3" t="s">
        <v>127</v>
      </c>
      <c r="C9" s="35">
        <f>C10+C11+C12</f>
        <v>18570228.15</v>
      </c>
      <c r="D9" s="35">
        <f>D10+D11+D12</f>
        <v>19059710.23</v>
      </c>
      <c r="E9" s="35">
        <f>E10+E11+E12</f>
        <v>11113585.01</v>
      </c>
      <c r="F9" s="35">
        <f>F10+F11+F12</f>
        <v>10954264.22</v>
      </c>
      <c r="G9" s="27">
        <f t="shared" si="0"/>
        <v>58.309307307868764</v>
      </c>
      <c r="H9" s="30">
        <f t="shared" si="1"/>
        <v>7946125.220000001</v>
      </c>
    </row>
    <row r="10" spans="1:8" s="7" customFormat="1" ht="12.75">
      <c r="A10" s="3" t="s">
        <v>113</v>
      </c>
      <c r="B10" s="3" t="s">
        <v>112</v>
      </c>
      <c r="C10" s="35">
        <f>C26+C30+C37+C45+C58</f>
        <v>14239298.81</v>
      </c>
      <c r="D10" s="35">
        <f>D26+D30+D37+D45+D58</f>
        <v>14597748.81</v>
      </c>
      <c r="E10" s="35">
        <f>E26+E30+E37+E45+E58</f>
        <v>8503431.58</v>
      </c>
      <c r="F10" s="35">
        <f>F26+F30+F37+F45+F58</f>
        <v>8038950.78</v>
      </c>
      <c r="G10" s="27">
        <f t="shared" si="0"/>
        <v>58.25166394269529</v>
      </c>
      <c r="H10" s="30">
        <f t="shared" si="1"/>
        <v>6094317.23</v>
      </c>
    </row>
    <row r="11" spans="1:8" s="7" customFormat="1" ht="12.75">
      <c r="A11" s="3" t="s">
        <v>115</v>
      </c>
      <c r="B11" s="3" t="s">
        <v>114</v>
      </c>
      <c r="C11" s="35">
        <f>C27+C31+C39+C47+C60</f>
        <v>4305929.34</v>
      </c>
      <c r="D11" s="35">
        <f>D27+D31+D39+D47+D60</f>
        <v>4416961.42</v>
      </c>
      <c r="E11" s="35">
        <f>E27+E31+E39+E47+E60</f>
        <v>2602750.93</v>
      </c>
      <c r="F11" s="35">
        <f>F27+F31+F39+F47+F60</f>
        <v>2784166.94</v>
      </c>
      <c r="G11" s="27">
        <f t="shared" si="0"/>
        <v>58.926277196235965</v>
      </c>
      <c r="H11" s="30">
        <f t="shared" si="1"/>
        <v>1814210.4899999998</v>
      </c>
    </row>
    <row r="12" spans="1:8" s="7" customFormat="1" ht="12.75">
      <c r="A12" s="5" t="s">
        <v>116</v>
      </c>
      <c r="B12" s="3" t="s">
        <v>117</v>
      </c>
      <c r="C12" s="35">
        <f>C38+C46+C59</f>
        <v>25000</v>
      </c>
      <c r="D12" s="35">
        <f>D38+D46+D59</f>
        <v>45000</v>
      </c>
      <c r="E12" s="35">
        <f>E38+E46+E59</f>
        <v>7402.5</v>
      </c>
      <c r="F12" s="35">
        <f>F38+F46+F59</f>
        <v>131146.5</v>
      </c>
      <c r="G12" s="27">
        <f t="shared" si="0"/>
        <v>16.45</v>
      </c>
      <c r="H12" s="30">
        <f t="shared" si="1"/>
        <v>37597.5</v>
      </c>
    </row>
    <row r="13" spans="1:8" s="7" customFormat="1" ht="25.5">
      <c r="A13" s="17" t="s">
        <v>130</v>
      </c>
      <c r="B13" s="3" t="s">
        <v>137</v>
      </c>
      <c r="C13" s="35">
        <f>C14+C15+C16</f>
        <v>6322000</v>
      </c>
      <c r="D13" s="35">
        <f>D14+D15+D16</f>
        <v>6120000</v>
      </c>
      <c r="E13" s="35">
        <f>E14+E15+E16</f>
        <v>3746850.0900000003</v>
      </c>
      <c r="F13" s="35">
        <f>F14+F15+F16</f>
        <v>3043508.55</v>
      </c>
      <c r="G13" s="27">
        <f>E13/D13*100</f>
        <v>61.22304068627451</v>
      </c>
      <c r="H13" s="30">
        <f>D13-E13</f>
        <v>2373149.9099999997</v>
      </c>
    </row>
    <row r="14" spans="1:8" s="7" customFormat="1" ht="12.75">
      <c r="A14" s="3" t="s">
        <v>131</v>
      </c>
      <c r="B14" s="3" t="s">
        <v>134</v>
      </c>
      <c r="C14" s="35">
        <f>C62</f>
        <v>4852000</v>
      </c>
      <c r="D14" s="35">
        <f aca="true" t="shared" si="2" ref="D14:E16">D62</f>
        <v>5004000</v>
      </c>
      <c r="E14" s="35">
        <f t="shared" si="2"/>
        <v>2833375.68</v>
      </c>
      <c r="F14" s="35">
        <f>F62</f>
        <v>2271079.04</v>
      </c>
      <c r="G14" s="27">
        <f>E14/D14*100</f>
        <v>56.62221582733813</v>
      </c>
      <c r="H14" s="30">
        <f>D14-E14</f>
        <v>2170624.32</v>
      </c>
    </row>
    <row r="15" spans="1:8" s="7" customFormat="1" ht="12.75">
      <c r="A15" s="5" t="s">
        <v>132</v>
      </c>
      <c r="B15" s="3" t="s">
        <v>135</v>
      </c>
      <c r="C15" s="35">
        <f>C63</f>
        <v>5000</v>
      </c>
      <c r="D15" s="35">
        <f t="shared" si="2"/>
        <v>5000</v>
      </c>
      <c r="E15" s="35">
        <f t="shared" si="2"/>
        <v>200</v>
      </c>
      <c r="F15" s="35">
        <f>F63</f>
        <v>200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133</v>
      </c>
      <c r="B16" s="3" t="s">
        <v>136</v>
      </c>
      <c r="C16" s="35">
        <f>C64</f>
        <v>1465000</v>
      </c>
      <c r="D16" s="35">
        <f t="shared" si="2"/>
        <v>1111000</v>
      </c>
      <c r="E16" s="35">
        <f t="shared" si="2"/>
        <v>913274.41</v>
      </c>
      <c r="F16" s="35">
        <f>F64</f>
        <v>772229.51</v>
      </c>
      <c r="G16" s="27">
        <f>E16/D16*100</f>
        <v>82.20291719171917</v>
      </c>
      <c r="H16" s="30">
        <f>D16-E16</f>
        <v>197725.58999999997</v>
      </c>
    </row>
    <row r="17" spans="1:8" s="7" customFormat="1" ht="23.25" customHeight="1">
      <c r="A17" s="13" t="s">
        <v>118</v>
      </c>
      <c r="B17" s="3" t="s">
        <v>119</v>
      </c>
      <c r="C17" s="35">
        <f>C32+C40+C48+C65</f>
        <v>3701760</v>
      </c>
      <c r="D17" s="35">
        <f>D32+D40+D48+D65</f>
        <v>3681293.77</v>
      </c>
      <c r="E17" s="35">
        <f>E32+E40+E48+E65</f>
        <v>592456.73</v>
      </c>
      <c r="F17" s="35">
        <f>F32+F40+F48+F65</f>
        <v>734618.88</v>
      </c>
      <c r="G17" s="27">
        <f t="shared" si="0"/>
        <v>16.09370963078559</v>
      </c>
      <c r="H17" s="30">
        <f t="shared" si="1"/>
        <v>3088837.04</v>
      </c>
    </row>
    <row r="18" spans="1:8" s="7" customFormat="1" ht="25.5">
      <c r="A18" s="13" t="s">
        <v>120</v>
      </c>
      <c r="B18" s="3" t="s">
        <v>121</v>
      </c>
      <c r="C18" s="35">
        <f>C33+C41+C49+C66</f>
        <v>5246802.85</v>
      </c>
      <c r="D18" s="35">
        <f>D33+D41+D49+D66+D53</f>
        <v>8334924.01</v>
      </c>
      <c r="E18" s="35">
        <f>E33+E41+E49+E66+E53</f>
        <v>2885488.4</v>
      </c>
      <c r="F18" s="35">
        <f>F33+F41+F49+F66+F53</f>
        <v>3587347.1399999997</v>
      </c>
      <c r="G18" s="27">
        <f t="shared" si="0"/>
        <v>34.61925263551383</v>
      </c>
      <c r="H18" s="30">
        <f t="shared" si="1"/>
        <v>5449435.609999999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166</v>
      </c>
      <c r="B20" s="3" t="s">
        <v>281</v>
      </c>
      <c r="C20" s="35"/>
      <c r="D20" s="35"/>
      <c r="E20" s="35"/>
      <c r="F20" s="35">
        <f>F69</f>
        <v>0</v>
      </c>
      <c r="G20" s="27"/>
      <c r="H20" s="30">
        <f>D20-E20</f>
        <v>0</v>
      </c>
    </row>
    <row r="21" spans="1:8" s="7" customFormat="1" ht="12.75">
      <c r="A21" s="5" t="s">
        <v>124</v>
      </c>
      <c r="B21" s="3" t="s">
        <v>125</v>
      </c>
      <c r="C21" s="35">
        <f>C50+C67</f>
        <v>2000</v>
      </c>
      <c r="D21" s="35">
        <f>D50+D67</f>
        <v>6000</v>
      </c>
      <c r="E21" s="35">
        <f>E50+E67</f>
        <v>0</v>
      </c>
      <c r="F21" s="35">
        <f>F50+F67</f>
        <v>10993.95</v>
      </c>
      <c r="G21" s="27">
        <f t="shared" si="0"/>
        <v>0</v>
      </c>
      <c r="H21" s="30">
        <f t="shared" si="1"/>
        <v>6000</v>
      </c>
    </row>
    <row r="22" spans="1:8" s="7" customFormat="1" ht="12.75">
      <c r="A22" s="3" t="s">
        <v>336</v>
      </c>
      <c r="B22" s="3" t="s">
        <v>340</v>
      </c>
      <c r="C22" s="35">
        <f>C34+C42+C51+C68</f>
        <v>26000</v>
      </c>
      <c r="D22" s="35">
        <f>D34+D42+D51+D68</f>
        <v>41028.2</v>
      </c>
      <c r="E22" s="35">
        <f>E34+E42+E51+E68</f>
        <v>15049.81</v>
      </c>
      <c r="F22" s="35">
        <f>F51+F42+F34+F68</f>
        <v>27013.469999999998</v>
      </c>
      <c r="G22" s="27">
        <f>E22/D22*100</f>
        <v>36.681623858711816</v>
      </c>
      <c r="H22" s="30">
        <f>D22-E22</f>
        <v>25978.39</v>
      </c>
    </row>
    <row r="23" spans="1:8" s="7" customFormat="1" ht="12.75">
      <c r="A23" s="3" t="s">
        <v>128</v>
      </c>
      <c r="B23" s="3" t="s">
        <v>129</v>
      </c>
      <c r="C23" s="34">
        <f>C55</f>
        <v>9723115</v>
      </c>
      <c r="D23" s="34">
        <f>D55</f>
        <v>6178111.88</v>
      </c>
      <c r="E23" s="35"/>
      <c r="F23" s="35"/>
      <c r="G23" s="27">
        <f>E23/D23*100</f>
        <v>0</v>
      </c>
      <c r="H23" s="30">
        <f>D23-E23</f>
        <v>6178111.88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1009300</v>
      </c>
      <c r="E24" s="31">
        <f>E25</f>
        <v>624277.24</v>
      </c>
      <c r="F24" s="31">
        <f>F25</f>
        <v>646902.81</v>
      </c>
      <c r="G24" s="28">
        <f t="shared" si="0"/>
        <v>61.8524957891608</v>
      </c>
      <c r="H24" s="33">
        <f t="shared" si="1"/>
        <v>385022.76</v>
      </c>
    </row>
    <row r="25" spans="1:8" s="7" customFormat="1" ht="27.75" customHeight="1">
      <c r="A25" s="17" t="s">
        <v>126</v>
      </c>
      <c r="B25" s="3" t="s">
        <v>282</v>
      </c>
      <c r="C25" s="31">
        <f>C26+C27</f>
        <v>1009300</v>
      </c>
      <c r="D25" s="31">
        <f>D26+D27</f>
        <v>1009300</v>
      </c>
      <c r="E25" s="31">
        <f>E26+E27</f>
        <v>624277.24</v>
      </c>
      <c r="F25" s="31">
        <f>F26+F27</f>
        <v>646902.81</v>
      </c>
      <c r="G25" s="28">
        <f>E25/D25*100</f>
        <v>61.8524957891608</v>
      </c>
      <c r="H25" s="33">
        <f>D25-E25</f>
        <v>385022.76</v>
      </c>
    </row>
    <row r="26" spans="1:8" s="7" customFormat="1" ht="12.75">
      <c r="A26" s="3" t="s">
        <v>113</v>
      </c>
      <c r="B26" s="3" t="s">
        <v>283</v>
      </c>
      <c r="C26" s="32">
        <v>775200</v>
      </c>
      <c r="D26" s="32">
        <v>775200</v>
      </c>
      <c r="E26" s="32">
        <v>469525.92</v>
      </c>
      <c r="F26" s="30">
        <v>480074.93</v>
      </c>
      <c r="G26" s="27">
        <f t="shared" si="0"/>
        <v>60.56835913312694</v>
      </c>
      <c r="H26" s="30">
        <f t="shared" si="1"/>
        <v>305674.08</v>
      </c>
    </row>
    <row r="27" spans="1:8" s="7" customFormat="1" ht="12.75">
      <c r="A27" s="3" t="s">
        <v>115</v>
      </c>
      <c r="B27" s="3" t="s">
        <v>284</v>
      </c>
      <c r="C27" s="32">
        <v>234100</v>
      </c>
      <c r="D27" s="32">
        <v>234100</v>
      </c>
      <c r="E27" s="30">
        <v>154751.32</v>
      </c>
      <c r="F27" s="30">
        <v>166827.88</v>
      </c>
      <c r="G27" s="27">
        <f t="shared" si="0"/>
        <v>66.10479282357967</v>
      </c>
      <c r="H27" s="30">
        <f t="shared" si="1"/>
        <v>79348.68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396047.01</v>
      </c>
      <c r="F28" s="31">
        <f>F29+F32+F33+F34</f>
        <v>411827.01</v>
      </c>
      <c r="G28" s="28">
        <f t="shared" si="0"/>
        <v>55.624580056179774</v>
      </c>
      <c r="H28" s="33">
        <f t="shared" si="1"/>
        <v>315952.99</v>
      </c>
    </row>
    <row r="29" spans="1:8" s="7" customFormat="1" ht="25.5">
      <c r="A29" s="17" t="s">
        <v>126</v>
      </c>
      <c r="B29" s="3" t="s">
        <v>285</v>
      </c>
      <c r="C29" s="31">
        <f>C30+C31</f>
        <v>370600</v>
      </c>
      <c r="D29" s="31">
        <f>D30+D31</f>
        <v>370600</v>
      </c>
      <c r="E29" s="31">
        <f>E30+E31</f>
        <v>265655.87</v>
      </c>
      <c r="F29" s="31">
        <f>F30+F31</f>
        <v>243228.51</v>
      </c>
      <c r="G29" s="28">
        <f>E29/D29*100</f>
        <v>71.68264166216946</v>
      </c>
      <c r="H29" s="33">
        <f>D29-E29</f>
        <v>104944.13</v>
      </c>
    </row>
    <row r="30" spans="1:8" s="7" customFormat="1" ht="12.75">
      <c r="A30" s="3" t="s">
        <v>113</v>
      </c>
      <c r="B30" s="3" t="s">
        <v>286</v>
      </c>
      <c r="C30" s="32">
        <v>284600</v>
      </c>
      <c r="D30" s="32">
        <v>284600</v>
      </c>
      <c r="E30" s="32">
        <v>203398.91</v>
      </c>
      <c r="F30" s="30">
        <v>187179.14</v>
      </c>
      <c r="G30" s="27">
        <f t="shared" si="0"/>
        <v>71.46834504567815</v>
      </c>
      <c r="H30" s="30">
        <f t="shared" si="1"/>
        <v>81201.09</v>
      </c>
    </row>
    <row r="31" spans="1:8" s="7" customFormat="1" ht="12.75">
      <c r="A31" s="3" t="s">
        <v>115</v>
      </c>
      <c r="B31" s="3" t="s">
        <v>287</v>
      </c>
      <c r="C31" s="32">
        <v>86000</v>
      </c>
      <c r="D31" s="32">
        <v>86000</v>
      </c>
      <c r="E31" s="30">
        <v>62256.96</v>
      </c>
      <c r="F31" s="30">
        <v>56049.37</v>
      </c>
      <c r="G31" s="27">
        <f t="shared" si="0"/>
        <v>72.39181395348837</v>
      </c>
      <c r="H31" s="30">
        <f t="shared" si="1"/>
        <v>23743.04</v>
      </c>
    </row>
    <row r="32" spans="1:8" ht="25.5">
      <c r="A32" s="13" t="s">
        <v>118</v>
      </c>
      <c r="B32" s="3" t="s">
        <v>288</v>
      </c>
      <c r="C32" s="35">
        <v>29000</v>
      </c>
      <c r="D32" s="35">
        <v>29000</v>
      </c>
      <c r="E32" s="34">
        <v>12246.28</v>
      </c>
      <c r="F32" s="34">
        <v>12176.81</v>
      </c>
      <c r="G32" s="27">
        <f t="shared" si="0"/>
        <v>42.22855172413794</v>
      </c>
      <c r="H32" s="30">
        <f t="shared" si="1"/>
        <v>16753.72</v>
      </c>
    </row>
    <row r="33" spans="1:8" s="2" customFormat="1" ht="25.5">
      <c r="A33" s="13" t="s">
        <v>120</v>
      </c>
      <c r="B33" s="3" t="s">
        <v>289</v>
      </c>
      <c r="C33" s="32">
        <v>311400</v>
      </c>
      <c r="D33" s="32">
        <v>311400</v>
      </c>
      <c r="E33" s="34">
        <v>118144.86</v>
      </c>
      <c r="F33" s="34">
        <v>155854.18</v>
      </c>
      <c r="G33" s="27">
        <f t="shared" si="0"/>
        <v>37.93990366088632</v>
      </c>
      <c r="H33" s="30">
        <f t="shared" si="1"/>
        <v>193255.14</v>
      </c>
    </row>
    <row r="34" spans="1:8" ht="14.25" customHeight="1">
      <c r="A34" s="5" t="s">
        <v>124</v>
      </c>
      <c r="B34" s="3" t="s">
        <v>353</v>
      </c>
      <c r="C34" s="34">
        <v>1000</v>
      </c>
      <c r="D34" s="34">
        <v>1000</v>
      </c>
      <c r="E34" s="34">
        <v>0</v>
      </c>
      <c r="F34" s="34">
        <v>567.51</v>
      </c>
      <c r="G34" s="27">
        <f t="shared" si="0"/>
        <v>0</v>
      </c>
      <c r="H34" s="30">
        <f t="shared" si="1"/>
        <v>1000</v>
      </c>
    </row>
    <row r="35" spans="1:8" ht="63.75" customHeight="1">
      <c r="A35" s="26" t="s">
        <v>15</v>
      </c>
      <c r="B35" s="23" t="s">
        <v>16</v>
      </c>
      <c r="C35" s="31">
        <f>C36+C40+C41+C42</f>
        <v>13190491</v>
      </c>
      <c r="D35" s="31">
        <f>D36+D40+D41+D42</f>
        <v>13471659.18</v>
      </c>
      <c r="E35" s="31">
        <f>E36+E40+E41+E42</f>
        <v>7277333.51</v>
      </c>
      <c r="F35" s="31">
        <f>F36+F40+F41+F42</f>
        <v>8030775.319999999</v>
      </c>
      <c r="G35" s="28">
        <f t="shared" si="0"/>
        <v>54.019578529747214</v>
      </c>
      <c r="H35" s="33">
        <f t="shared" si="1"/>
        <v>6194325.67</v>
      </c>
    </row>
    <row r="36" spans="1:8" ht="25.5">
      <c r="A36" s="17" t="s">
        <v>126</v>
      </c>
      <c r="B36" s="3" t="s">
        <v>290</v>
      </c>
      <c r="C36" s="34">
        <f>C37+C39+C38</f>
        <v>11449614.15</v>
      </c>
      <c r="D36" s="34">
        <f>D37+D39+D38</f>
        <v>11806194.33</v>
      </c>
      <c r="E36" s="34">
        <f>E37+E39+E38</f>
        <v>6815165.55</v>
      </c>
      <c r="F36" s="34">
        <f>F37+F39+F38</f>
        <v>6807778.64</v>
      </c>
      <c r="G36" s="27">
        <f t="shared" si="0"/>
        <v>57.72533772955438</v>
      </c>
      <c r="H36" s="30">
        <f t="shared" si="1"/>
        <v>4991028.78</v>
      </c>
    </row>
    <row r="37" spans="1:8" ht="14.25" customHeight="1">
      <c r="A37" s="3" t="s">
        <v>113</v>
      </c>
      <c r="B37" s="3" t="s">
        <v>291</v>
      </c>
      <c r="C37" s="35">
        <v>8786695.81</v>
      </c>
      <c r="D37" s="35">
        <v>9045145.81</v>
      </c>
      <c r="E37" s="34">
        <v>5222796.75</v>
      </c>
      <c r="F37" s="34">
        <v>4937378.56</v>
      </c>
      <c r="G37" s="27">
        <f t="shared" si="0"/>
        <v>57.741432362824455</v>
      </c>
      <c r="H37" s="30">
        <f t="shared" si="1"/>
        <v>3822349.0600000005</v>
      </c>
    </row>
    <row r="38" spans="1:8" ht="14.25" customHeight="1">
      <c r="A38" s="5" t="s">
        <v>116</v>
      </c>
      <c r="B38" s="3" t="s">
        <v>292</v>
      </c>
      <c r="C38" s="35">
        <v>10000</v>
      </c>
      <c r="D38" s="35">
        <v>30000</v>
      </c>
      <c r="E38" s="34">
        <v>0</v>
      </c>
      <c r="F38" s="34">
        <v>127120</v>
      </c>
      <c r="G38" s="27">
        <f t="shared" si="0"/>
        <v>0</v>
      </c>
      <c r="H38" s="30">
        <f t="shared" si="1"/>
        <v>30000</v>
      </c>
    </row>
    <row r="39" spans="1:8" ht="13.5" customHeight="1">
      <c r="A39" s="3" t="s">
        <v>115</v>
      </c>
      <c r="B39" s="3" t="s">
        <v>293</v>
      </c>
      <c r="C39" s="34">
        <v>2652918.34</v>
      </c>
      <c r="D39" s="34">
        <v>2731048.52</v>
      </c>
      <c r="E39" s="34">
        <v>1592368.8</v>
      </c>
      <c r="F39" s="34">
        <v>1743280.08</v>
      </c>
      <c r="G39" s="27">
        <f t="shared" si="0"/>
        <v>58.3061336456959</v>
      </c>
      <c r="H39" s="30">
        <f t="shared" si="1"/>
        <v>1138679.72</v>
      </c>
    </row>
    <row r="40" spans="1:8" ht="25.5">
      <c r="A40" s="13" t="s">
        <v>118</v>
      </c>
      <c r="B40" s="3" t="s">
        <v>294</v>
      </c>
      <c r="C40" s="34">
        <v>643060</v>
      </c>
      <c r="D40" s="34">
        <v>595768.77</v>
      </c>
      <c r="E40" s="34">
        <v>274700.17</v>
      </c>
      <c r="F40" s="34">
        <v>366224.68</v>
      </c>
      <c r="G40" s="27">
        <f t="shared" si="0"/>
        <v>46.10852126404678</v>
      </c>
      <c r="H40" s="30">
        <f t="shared" si="1"/>
        <v>321068.60000000003</v>
      </c>
    </row>
    <row r="41" spans="1:8" ht="25.5">
      <c r="A41" s="13" t="s">
        <v>120</v>
      </c>
      <c r="B41" s="3" t="s">
        <v>295</v>
      </c>
      <c r="C41" s="3">
        <v>1077816.85</v>
      </c>
      <c r="D41" s="34">
        <v>1049696.08</v>
      </c>
      <c r="E41" s="34">
        <v>187467.79</v>
      </c>
      <c r="F41" s="34">
        <v>847217.29</v>
      </c>
      <c r="G41" s="27">
        <f t="shared" si="0"/>
        <v>17.859244553909356</v>
      </c>
      <c r="H41" s="30">
        <f t="shared" si="1"/>
        <v>862228.29</v>
      </c>
    </row>
    <row r="42" spans="1:8" ht="12.75">
      <c r="A42" s="5" t="s">
        <v>124</v>
      </c>
      <c r="B42" s="3" t="s">
        <v>343</v>
      </c>
      <c r="C42" s="3">
        <v>20000</v>
      </c>
      <c r="D42" s="34">
        <v>20000</v>
      </c>
      <c r="E42" s="34">
        <v>0</v>
      </c>
      <c r="F42" s="34">
        <v>9554.71</v>
      </c>
      <c r="G42" s="27">
        <f t="shared" si="0"/>
        <v>0</v>
      </c>
      <c r="H42" s="30">
        <f t="shared" si="1"/>
        <v>20000</v>
      </c>
    </row>
    <row r="43" spans="1:8" ht="51" customHeight="1">
      <c r="A43" s="26" t="s">
        <v>17</v>
      </c>
      <c r="B43" s="23" t="s">
        <v>18</v>
      </c>
      <c r="C43" s="31">
        <f>C44+C48+C49+C50</f>
        <v>9243200</v>
      </c>
      <c r="D43" s="31">
        <f>D44+D48+D49+D50+D51</f>
        <v>9463132.55</v>
      </c>
      <c r="E43" s="31">
        <f>E44+E48+E49+E50+E51</f>
        <v>3678738.8299999996</v>
      </c>
      <c r="F43" s="31">
        <f>F44+F48+F49+F50+F51</f>
        <v>3631802.6100000003</v>
      </c>
      <c r="G43" s="28">
        <f t="shared" si="0"/>
        <v>38.874429905348826</v>
      </c>
      <c r="H43" s="33">
        <f t="shared" si="1"/>
        <v>5784393.720000001</v>
      </c>
    </row>
    <row r="44" spans="1:8" ht="25.5">
      <c r="A44" s="17" t="s">
        <v>126</v>
      </c>
      <c r="B44" s="3" t="s">
        <v>297</v>
      </c>
      <c r="C44" s="33">
        <f>C45+C46+C47</f>
        <v>5202700</v>
      </c>
      <c r="D44" s="33">
        <f>D45+D46+D47</f>
        <v>5335601.9</v>
      </c>
      <c r="E44" s="33">
        <f>E45+E46+E47</f>
        <v>3108689.59</v>
      </c>
      <c r="F44" s="33">
        <f>F45+F46+F47</f>
        <v>2927920.94</v>
      </c>
      <c r="G44" s="28">
        <f t="shared" si="0"/>
        <v>58.26314721868585</v>
      </c>
      <c r="H44" s="33">
        <f t="shared" si="1"/>
        <v>2226912.3100000005</v>
      </c>
    </row>
    <row r="45" spans="1:8" ht="13.5" customHeight="1">
      <c r="A45" s="3" t="s">
        <v>113</v>
      </c>
      <c r="B45" s="3" t="s">
        <v>298</v>
      </c>
      <c r="C45" s="3">
        <v>3979600</v>
      </c>
      <c r="D45" s="34">
        <v>4079600</v>
      </c>
      <c r="E45" s="34">
        <v>2382516.32</v>
      </c>
      <c r="F45" s="34">
        <v>2178817.11</v>
      </c>
      <c r="G45" s="27">
        <f t="shared" si="0"/>
        <v>58.400733405235805</v>
      </c>
      <c r="H45" s="30">
        <f t="shared" si="1"/>
        <v>1697083.6800000002</v>
      </c>
    </row>
    <row r="46" spans="1:8" ht="13.5" customHeight="1">
      <c r="A46" s="5" t="s">
        <v>116</v>
      </c>
      <c r="B46" s="3" t="s">
        <v>299</v>
      </c>
      <c r="C46" s="3">
        <v>15000</v>
      </c>
      <c r="D46" s="34">
        <v>15000</v>
      </c>
      <c r="E46" s="34">
        <v>7402.5</v>
      </c>
      <c r="F46" s="34">
        <v>4026.5</v>
      </c>
      <c r="G46" s="27">
        <f t="shared" si="0"/>
        <v>49.35</v>
      </c>
      <c r="H46" s="30">
        <f t="shared" si="1"/>
        <v>7597.5</v>
      </c>
    </row>
    <row r="47" spans="1:8" ht="12.75">
      <c r="A47" s="3" t="s">
        <v>115</v>
      </c>
      <c r="B47" s="3" t="s">
        <v>300</v>
      </c>
      <c r="C47" s="3">
        <v>1208100</v>
      </c>
      <c r="D47" s="34">
        <v>1241001.9</v>
      </c>
      <c r="E47" s="34">
        <v>718770.77</v>
      </c>
      <c r="F47" s="34">
        <v>745077.33</v>
      </c>
      <c r="G47" s="27">
        <f t="shared" si="0"/>
        <v>57.9185873929766</v>
      </c>
      <c r="H47" s="30">
        <f t="shared" si="1"/>
        <v>522231.1299999999</v>
      </c>
    </row>
    <row r="48" spans="1:8" ht="25.5">
      <c r="A48" s="13" t="s">
        <v>118</v>
      </c>
      <c r="B48" s="3" t="s">
        <v>301</v>
      </c>
      <c r="C48" s="3">
        <v>3015500</v>
      </c>
      <c r="D48" s="34">
        <v>3030500</v>
      </c>
      <c r="E48" s="34">
        <v>290895.26</v>
      </c>
      <c r="F48" s="3">
        <v>345058.87</v>
      </c>
      <c r="G48" s="27">
        <f t="shared" si="0"/>
        <v>9.598919650222735</v>
      </c>
      <c r="H48" s="30">
        <f t="shared" si="1"/>
        <v>2739604.74</v>
      </c>
    </row>
    <row r="49" spans="1:8" ht="27" customHeight="1">
      <c r="A49" s="13" t="s">
        <v>120</v>
      </c>
      <c r="B49" s="3" t="s">
        <v>302</v>
      </c>
      <c r="C49" s="3">
        <v>1023000</v>
      </c>
      <c r="D49" s="35">
        <v>1077030.65</v>
      </c>
      <c r="E49" s="35">
        <v>265165.81</v>
      </c>
      <c r="F49" s="3">
        <v>344884.79</v>
      </c>
      <c r="G49" s="27">
        <f t="shared" si="0"/>
        <v>24.62008021777282</v>
      </c>
      <c r="H49" s="30">
        <f t="shared" si="1"/>
        <v>811864.8399999999</v>
      </c>
    </row>
    <row r="50" spans="1:8" ht="13.5" customHeight="1">
      <c r="A50" s="5" t="s">
        <v>124</v>
      </c>
      <c r="B50" s="3" t="s">
        <v>303</v>
      </c>
      <c r="C50" s="35">
        <v>2000</v>
      </c>
      <c r="D50" s="35">
        <v>2000</v>
      </c>
      <c r="E50" s="35">
        <v>0</v>
      </c>
      <c r="F50" s="34">
        <v>8.66</v>
      </c>
      <c r="G50" s="27">
        <f t="shared" si="0"/>
        <v>0</v>
      </c>
      <c r="H50" s="30">
        <f t="shared" si="1"/>
        <v>2000</v>
      </c>
    </row>
    <row r="51" spans="1:8" ht="13.5" customHeight="1">
      <c r="A51" s="3" t="s">
        <v>336</v>
      </c>
      <c r="B51" s="3" t="s">
        <v>339</v>
      </c>
      <c r="C51" s="35"/>
      <c r="D51" s="35">
        <v>18000</v>
      </c>
      <c r="E51" s="35">
        <v>13988.17</v>
      </c>
      <c r="F51" s="11">
        <v>13929.35</v>
      </c>
      <c r="G51" s="27">
        <f t="shared" si="0"/>
        <v>77.71205555555557</v>
      </c>
      <c r="H51" s="30">
        <f t="shared" si="1"/>
        <v>4011.83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300000</v>
      </c>
      <c r="E52" s="31">
        <f>E53</f>
        <v>30000</v>
      </c>
      <c r="F52" s="31">
        <f>F53</f>
        <v>0</v>
      </c>
      <c r="G52" s="28"/>
      <c r="H52" s="33">
        <f t="shared" si="1"/>
        <v>270000</v>
      </c>
    </row>
    <row r="53" spans="1:8" ht="25.5">
      <c r="A53" s="13" t="s">
        <v>120</v>
      </c>
      <c r="B53" s="3" t="s">
        <v>304</v>
      </c>
      <c r="C53" s="34"/>
      <c r="D53" s="34">
        <v>300000</v>
      </c>
      <c r="E53" s="34">
        <v>30000</v>
      </c>
      <c r="F53" s="34">
        <v>0</v>
      </c>
      <c r="G53" s="27"/>
      <c r="H53" s="30">
        <f t="shared" si="1"/>
        <v>270000</v>
      </c>
    </row>
    <row r="54" spans="1:8" ht="12.75">
      <c r="A54" s="23" t="s">
        <v>21</v>
      </c>
      <c r="B54" s="23" t="s">
        <v>22</v>
      </c>
      <c r="C54" s="31">
        <f>C55</f>
        <v>9723115</v>
      </c>
      <c r="D54" s="31">
        <f>D55</f>
        <v>6178111.88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6178111.88</v>
      </c>
    </row>
    <row r="55" spans="1:8" ht="12.75">
      <c r="A55" s="3" t="s">
        <v>128</v>
      </c>
      <c r="B55" s="3" t="s">
        <v>305</v>
      </c>
      <c r="C55" s="34">
        <v>9723115</v>
      </c>
      <c r="D55" s="34">
        <v>6178111.88</v>
      </c>
      <c r="E55" s="34">
        <v>0</v>
      </c>
      <c r="F55" s="34"/>
      <c r="G55" s="27">
        <f t="shared" si="0"/>
        <v>0</v>
      </c>
      <c r="H55" s="30">
        <f t="shared" si="1"/>
        <v>6178111.88</v>
      </c>
    </row>
    <row r="56" spans="1:8" ht="12.75">
      <c r="A56" s="23" t="s">
        <v>23</v>
      </c>
      <c r="B56" s="23" t="s">
        <v>24</v>
      </c>
      <c r="C56" s="31">
        <f>C61+C65+C66+C67+C57+C68</f>
        <v>9713800</v>
      </c>
      <c r="D56" s="31">
        <f>D61+D65+D66+D67+D57+D68</f>
        <v>12286864.48</v>
      </c>
      <c r="E56" s="31">
        <f>E61+E65+E66+E67+E57+E68</f>
        <v>6347033.45</v>
      </c>
      <c r="F56" s="31">
        <f>F61+F65+F66+F67+F57+F68+F69</f>
        <v>5636438.46</v>
      </c>
      <c r="G56" s="28">
        <f t="shared" si="0"/>
        <v>51.65706401605888</v>
      </c>
      <c r="H56" s="33">
        <f t="shared" si="1"/>
        <v>5939831.03</v>
      </c>
    </row>
    <row r="57" spans="1:8" ht="25.5">
      <c r="A57" s="17" t="s">
        <v>126</v>
      </c>
      <c r="B57" s="3" t="s">
        <v>306</v>
      </c>
      <c r="C57" s="39">
        <f>C58+C60</f>
        <v>538014</v>
      </c>
      <c r="D57" s="39">
        <f>D58+D60+D59</f>
        <v>538014</v>
      </c>
      <c r="E57" s="39">
        <f>E58+E60+E59</f>
        <v>299796.76</v>
      </c>
      <c r="F57" s="39">
        <f>F58+F60+F59</f>
        <v>328433.32</v>
      </c>
      <c r="G57" s="27">
        <f>E57/D57*100</f>
        <v>55.72285479560012</v>
      </c>
      <c r="H57" s="30">
        <f>D57-E57</f>
        <v>238217.24</v>
      </c>
    </row>
    <row r="58" spans="1:8" ht="12.75">
      <c r="A58" s="3" t="s">
        <v>113</v>
      </c>
      <c r="B58" s="3" t="s">
        <v>307</v>
      </c>
      <c r="C58" s="39">
        <v>413203</v>
      </c>
      <c r="D58" s="39">
        <v>413203</v>
      </c>
      <c r="E58" s="39">
        <v>225193.68</v>
      </c>
      <c r="F58" s="34">
        <v>255501.04</v>
      </c>
      <c r="G58" s="27">
        <f>E58/D58*100</f>
        <v>54.4995268669395</v>
      </c>
      <c r="H58" s="30">
        <f>D58-E58</f>
        <v>188009.32</v>
      </c>
    </row>
    <row r="59" spans="1:8" ht="12.75">
      <c r="A59" s="5" t="s">
        <v>116</v>
      </c>
      <c r="B59" s="3" t="s">
        <v>382</v>
      </c>
      <c r="C59" s="39">
        <v>0</v>
      </c>
      <c r="D59" s="39">
        <v>0</v>
      </c>
      <c r="E59" s="39">
        <v>0</v>
      </c>
      <c r="F59" s="34">
        <v>0</v>
      </c>
      <c r="G59" s="27"/>
      <c r="H59" s="30"/>
    </row>
    <row r="60" spans="1:8" ht="12.75">
      <c r="A60" s="3" t="s">
        <v>115</v>
      </c>
      <c r="B60" s="3" t="s">
        <v>308</v>
      </c>
      <c r="C60" s="39">
        <v>124811</v>
      </c>
      <c r="D60" s="39">
        <v>124811</v>
      </c>
      <c r="E60" s="39">
        <v>74603.08</v>
      </c>
      <c r="F60" s="34">
        <v>72932.28</v>
      </c>
      <c r="G60" s="27">
        <f>E60/D60*100</f>
        <v>59.77284053488875</v>
      </c>
      <c r="H60" s="30">
        <f>D60-E60</f>
        <v>50207.92</v>
      </c>
    </row>
    <row r="61" spans="1:8" s="2" customFormat="1" ht="25.5">
      <c r="A61" s="17" t="s">
        <v>130</v>
      </c>
      <c r="B61" s="3" t="s">
        <v>309</v>
      </c>
      <c r="C61" s="34">
        <f>C62+C63+C64</f>
        <v>6322000</v>
      </c>
      <c r="D61" s="34">
        <f>D62+D63+D64</f>
        <v>6120000</v>
      </c>
      <c r="E61" s="34">
        <f>E62+E63+E64</f>
        <v>3746850.0900000003</v>
      </c>
      <c r="F61" s="34">
        <f>F62+F63+F64</f>
        <v>3043508.55</v>
      </c>
      <c r="G61" s="27">
        <f t="shared" si="0"/>
        <v>61.22304068627451</v>
      </c>
      <c r="H61" s="30">
        <f t="shared" si="1"/>
        <v>2373149.9099999997</v>
      </c>
    </row>
    <row r="62" spans="1:8" s="2" customFormat="1" ht="12.75">
      <c r="A62" s="3" t="s">
        <v>131</v>
      </c>
      <c r="B62" s="3" t="s">
        <v>310</v>
      </c>
      <c r="C62" s="3">
        <v>4852000</v>
      </c>
      <c r="D62" s="34">
        <v>5004000</v>
      </c>
      <c r="E62" s="34">
        <v>2833375.68</v>
      </c>
      <c r="F62" s="3">
        <v>2271079.04</v>
      </c>
      <c r="G62" s="27">
        <f t="shared" si="0"/>
        <v>56.62221582733813</v>
      </c>
      <c r="H62" s="30">
        <f t="shared" si="1"/>
        <v>2170624.32</v>
      </c>
    </row>
    <row r="63" spans="1:8" s="2" customFormat="1" ht="12.75">
      <c r="A63" s="5" t="s">
        <v>132</v>
      </c>
      <c r="B63" s="3" t="s">
        <v>311</v>
      </c>
      <c r="C63" s="3">
        <v>5000</v>
      </c>
      <c r="D63" s="34">
        <v>5000</v>
      </c>
      <c r="E63" s="34">
        <v>200</v>
      </c>
      <c r="F63" s="3">
        <v>200</v>
      </c>
      <c r="G63" s="27">
        <f t="shared" si="0"/>
        <v>4</v>
      </c>
      <c r="H63" s="30">
        <f t="shared" si="1"/>
        <v>4800</v>
      </c>
    </row>
    <row r="64" spans="1:8" s="2" customFormat="1" ht="25.5">
      <c r="A64" s="17" t="s">
        <v>133</v>
      </c>
      <c r="B64" s="3" t="s">
        <v>312</v>
      </c>
      <c r="C64" s="3">
        <v>1465000</v>
      </c>
      <c r="D64" s="34">
        <v>1111000</v>
      </c>
      <c r="E64" s="34">
        <v>913274.41</v>
      </c>
      <c r="F64" s="3">
        <v>772229.51</v>
      </c>
      <c r="G64" s="27">
        <f t="shared" si="0"/>
        <v>82.20291719171917</v>
      </c>
      <c r="H64" s="30">
        <f t="shared" si="1"/>
        <v>197725.58999999997</v>
      </c>
    </row>
    <row r="65" spans="1:8" s="2" customFormat="1" ht="25.5">
      <c r="A65" s="13" t="s">
        <v>118</v>
      </c>
      <c r="B65" s="3" t="s">
        <v>313</v>
      </c>
      <c r="C65" s="3">
        <v>14200</v>
      </c>
      <c r="D65" s="34">
        <v>26025</v>
      </c>
      <c r="E65" s="34">
        <v>14615.02</v>
      </c>
      <c r="F65" s="3">
        <v>11158.52</v>
      </c>
      <c r="G65" s="27">
        <f t="shared" si="0"/>
        <v>56.157617675312196</v>
      </c>
      <c r="H65" s="30">
        <f t="shared" si="1"/>
        <v>11409.98</v>
      </c>
    </row>
    <row r="66" spans="1:8" ht="25.5">
      <c r="A66" s="13" t="s">
        <v>120</v>
      </c>
      <c r="B66" s="3" t="s">
        <v>314</v>
      </c>
      <c r="C66" s="34">
        <v>2834586</v>
      </c>
      <c r="D66" s="34">
        <v>5596797.28</v>
      </c>
      <c r="E66" s="34">
        <v>2284709.94</v>
      </c>
      <c r="F66" s="11">
        <v>2239390.88</v>
      </c>
      <c r="G66" s="27">
        <f t="shared" si="0"/>
        <v>40.821738321027766</v>
      </c>
      <c r="H66" s="30">
        <f t="shared" si="1"/>
        <v>3312087.3400000003</v>
      </c>
    </row>
    <row r="67" spans="1:8" ht="12.75">
      <c r="A67" s="5" t="s">
        <v>124</v>
      </c>
      <c r="B67" s="3" t="s">
        <v>315</v>
      </c>
      <c r="C67" s="34">
        <v>0</v>
      </c>
      <c r="D67" s="34">
        <v>4000</v>
      </c>
      <c r="E67" s="34">
        <v>0</v>
      </c>
      <c r="F67" s="11">
        <v>10985.29</v>
      </c>
      <c r="G67" s="27">
        <f t="shared" si="0"/>
        <v>0</v>
      </c>
      <c r="H67" s="30">
        <f t="shared" si="1"/>
        <v>4000</v>
      </c>
    </row>
    <row r="68" spans="1:8" ht="12.75">
      <c r="A68" s="3" t="s">
        <v>336</v>
      </c>
      <c r="B68" s="3" t="s">
        <v>351</v>
      </c>
      <c r="C68" s="34">
        <v>5000</v>
      </c>
      <c r="D68" s="34">
        <v>2028.2</v>
      </c>
      <c r="E68" s="34">
        <v>1061.64</v>
      </c>
      <c r="F68" s="11">
        <v>2961.9</v>
      </c>
      <c r="G68" s="27">
        <f t="shared" si="0"/>
        <v>52.3439503007593</v>
      </c>
      <c r="H68" s="30">
        <f t="shared" si="1"/>
        <v>966.56</v>
      </c>
    </row>
    <row r="69" spans="1:8" ht="51">
      <c r="A69" s="17" t="s">
        <v>166</v>
      </c>
      <c r="B69" s="3" t="s">
        <v>316</v>
      </c>
      <c r="C69" s="34"/>
      <c r="D69" s="34"/>
      <c r="E69" s="34"/>
      <c r="F69" s="34">
        <v>0</v>
      </c>
      <c r="G69" s="27"/>
      <c r="H69" s="30">
        <f>D69-E69</f>
        <v>0</v>
      </c>
    </row>
    <row r="70" spans="1:8" ht="12.75">
      <c r="A70" s="1" t="s">
        <v>25</v>
      </c>
      <c r="B70" s="1" t="s">
        <v>317</v>
      </c>
      <c r="C70" s="33">
        <f>C71</f>
        <v>1048100</v>
      </c>
      <c r="D70" s="33">
        <f>D71</f>
        <v>1048100</v>
      </c>
      <c r="E70" s="33">
        <f>E71</f>
        <v>786075</v>
      </c>
      <c r="F70" s="33">
        <f>F71</f>
        <v>685800</v>
      </c>
      <c r="G70" s="28">
        <f t="shared" si="0"/>
        <v>75</v>
      </c>
      <c r="H70" s="33">
        <f t="shared" si="1"/>
        <v>262025</v>
      </c>
    </row>
    <row r="71" spans="1:8" ht="12.75">
      <c r="A71" s="5" t="s">
        <v>138</v>
      </c>
      <c r="B71" s="3" t="s">
        <v>318</v>
      </c>
      <c r="C71" s="34">
        <v>1048100</v>
      </c>
      <c r="D71" s="34">
        <v>1048100</v>
      </c>
      <c r="E71" s="34">
        <v>786075</v>
      </c>
      <c r="F71" s="34">
        <v>685800</v>
      </c>
      <c r="G71" s="27">
        <f t="shared" si="0"/>
        <v>75</v>
      </c>
      <c r="H71" s="30">
        <f t="shared" si="1"/>
        <v>262025</v>
      </c>
    </row>
    <row r="72" spans="1:8" ht="25.5">
      <c r="A72" s="14" t="s">
        <v>26</v>
      </c>
      <c r="B72" s="1" t="s">
        <v>27</v>
      </c>
      <c r="C72" s="33">
        <f>C73+C77+C83+C81+C82</f>
        <v>1346600</v>
      </c>
      <c r="D72" s="33">
        <f>D73+D77+D83+D81+D82+D84</f>
        <v>1416738</v>
      </c>
      <c r="E72" s="33">
        <f>E73+E77+E83+E81+E82+E84</f>
        <v>884355.4099999999</v>
      </c>
      <c r="F72" s="33">
        <f>F73+F77+F83+F81+F82+F85+F84</f>
        <v>1045285.07</v>
      </c>
      <c r="G72" s="28">
        <f t="shared" si="0"/>
        <v>62.42194463619949</v>
      </c>
      <c r="H72" s="33">
        <f t="shared" si="1"/>
        <v>532382.5900000001</v>
      </c>
    </row>
    <row r="73" spans="1:8" ht="25.5">
      <c r="A73" s="17" t="s">
        <v>126</v>
      </c>
      <c r="B73" s="3" t="s">
        <v>127</v>
      </c>
      <c r="C73" s="34">
        <f>C74+C75+C76</f>
        <v>528100</v>
      </c>
      <c r="D73" s="34">
        <f>D74+D75+D76</f>
        <v>528100</v>
      </c>
      <c r="E73" s="34">
        <f>E74+E75+E76</f>
        <v>342046.59</v>
      </c>
      <c r="F73" s="34">
        <f>F74+F75+F76</f>
        <v>332773</v>
      </c>
      <c r="G73" s="27">
        <f t="shared" si="0"/>
        <v>64.76928422647227</v>
      </c>
      <c r="H73" s="30">
        <f t="shared" si="1"/>
        <v>186053.40999999997</v>
      </c>
    </row>
    <row r="74" spans="1:8" ht="12.75">
      <c r="A74" s="3" t="s">
        <v>113</v>
      </c>
      <c r="B74" s="3" t="s">
        <v>112</v>
      </c>
      <c r="C74" s="34">
        <f>C88</f>
        <v>405600</v>
      </c>
      <c r="D74" s="34">
        <f>D88</f>
        <v>405600</v>
      </c>
      <c r="E74" s="34">
        <f>E88</f>
        <v>266162.14</v>
      </c>
      <c r="F74" s="34">
        <f>F88</f>
        <v>241659.45</v>
      </c>
      <c r="G74" s="27">
        <f t="shared" si="0"/>
        <v>65.62182938856016</v>
      </c>
      <c r="H74" s="30">
        <f t="shared" si="1"/>
        <v>139437.86</v>
      </c>
    </row>
    <row r="75" spans="1:8" ht="12.75">
      <c r="A75" s="3" t="s">
        <v>115</v>
      </c>
      <c r="B75" s="3" t="s">
        <v>114</v>
      </c>
      <c r="C75" s="34">
        <f>C90</f>
        <v>122500</v>
      </c>
      <c r="D75" s="34">
        <f>D90</f>
        <v>122500</v>
      </c>
      <c r="E75" s="34">
        <f>E90</f>
        <v>75884.45</v>
      </c>
      <c r="F75" s="34">
        <f>F90</f>
        <v>91113.55</v>
      </c>
      <c r="G75" s="27">
        <f aca="true" t="shared" si="3" ref="G75:G155">E75/D75*100</f>
        <v>61.94648979591837</v>
      </c>
      <c r="H75" s="30">
        <f aca="true" t="shared" si="4" ref="H75:H155">D75-E75</f>
        <v>46615.55</v>
      </c>
    </row>
    <row r="76" spans="1:8" ht="12.75">
      <c r="A76" s="5" t="s">
        <v>116</v>
      </c>
      <c r="B76" s="3" t="s">
        <v>117</v>
      </c>
      <c r="C76" s="34"/>
      <c r="D76" s="34"/>
      <c r="E76" s="34"/>
      <c r="F76" s="34">
        <f>F89</f>
        <v>0</v>
      </c>
      <c r="G76" s="27"/>
      <c r="H76" s="30">
        <f t="shared" si="4"/>
        <v>0</v>
      </c>
    </row>
    <row r="77" spans="1:8" ht="25.5">
      <c r="A77" s="17" t="s">
        <v>130</v>
      </c>
      <c r="B77" s="3" t="s">
        <v>137</v>
      </c>
      <c r="C77" s="34">
        <f>C78+C79+C80</f>
        <v>652000</v>
      </c>
      <c r="D77" s="34">
        <f>D78+D79+D80</f>
        <v>699585</v>
      </c>
      <c r="E77" s="34">
        <f>E78+E79+E80</f>
        <v>483698.80999999994</v>
      </c>
      <c r="F77" s="34">
        <f>F78+F79+F80</f>
        <v>365098.35</v>
      </c>
      <c r="G77" s="27">
        <f t="shared" si="3"/>
        <v>69.14082062937312</v>
      </c>
      <c r="H77" s="30">
        <f t="shared" si="4"/>
        <v>215886.19000000006</v>
      </c>
    </row>
    <row r="78" spans="1:8" ht="12.75">
      <c r="A78" s="3" t="s">
        <v>131</v>
      </c>
      <c r="B78" s="3" t="s">
        <v>134</v>
      </c>
      <c r="C78" s="34">
        <f aca="true" t="shared" si="5" ref="C78:F80">C96</f>
        <v>530000</v>
      </c>
      <c r="D78" s="34">
        <f t="shared" si="5"/>
        <v>516585</v>
      </c>
      <c r="E78" s="34">
        <f t="shared" si="5"/>
        <v>320495.41</v>
      </c>
      <c r="F78" s="34">
        <f t="shared" si="5"/>
        <v>261675.04</v>
      </c>
      <c r="G78" s="27">
        <f t="shared" si="3"/>
        <v>62.04117618591325</v>
      </c>
      <c r="H78" s="30">
        <f t="shared" si="4"/>
        <v>196089.59000000003</v>
      </c>
    </row>
    <row r="79" spans="1:8" ht="12.75">
      <c r="A79" s="5" t="s">
        <v>132</v>
      </c>
      <c r="B79" s="3" t="s">
        <v>135</v>
      </c>
      <c r="C79" s="34">
        <f t="shared" si="5"/>
        <v>0</v>
      </c>
      <c r="D79" s="34">
        <f t="shared" si="5"/>
        <v>0</v>
      </c>
      <c r="E79" s="34">
        <f t="shared" si="5"/>
        <v>0</v>
      </c>
      <c r="F79" s="34">
        <f t="shared" si="5"/>
        <v>0</v>
      </c>
      <c r="G79" s="27"/>
      <c r="H79" s="30"/>
    </row>
    <row r="80" spans="1:8" ht="25.5">
      <c r="A80" s="17" t="s">
        <v>133</v>
      </c>
      <c r="B80" s="3" t="s">
        <v>136</v>
      </c>
      <c r="C80" s="34">
        <f t="shared" si="5"/>
        <v>122000</v>
      </c>
      <c r="D80" s="34">
        <f t="shared" si="5"/>
        <v>183000</v>
      </c>
      <c r="E80" s="34">
        <f t="shared" si="5"/>
        <v>163203.4</v>
      </c>
      <c r="F80" s="34">
        <f t="shared" si="5"/>
        <v>103423.31</v>
      </c>
      <c r="G80" s="27">
        <f>E80/D80*100</f>
        <v>89.18218579234973</v>
      </c>
      <c r="H80" s="30">
        <f>D80-E80</f>
        <v>19796.600000000006</v>
      </c>
    </row>
    <row r="81" spans="1:8" ht="25.5">
      <c r="A81" s="13" t="s">
        <v>118</v>
      </c>
      <c r="B81" s="3" t="s">
        <v>119</v>
      </c>
      <c r="C81" s="34">
        <f>C99</f>
        <v>56000</v>
      </c>
      <c r="D81" s="34">
        <f>D99+D91</f>
        <v>48900</v>
      </c>
      <c r="E81" s="34">
        <f>E99+E91</f>
        <v>17211.6</v>
      </c>
      <c r="F81" s="34">
        <f>F99+F91</f>
        <v>26333.02</v>
      </c>
      <c r="G81" s="27">
        <f>E81/D81*100</f>
        <v>35.19754601226994</v>
      </c>
      <c r="H81" s="30">
        <f>D81-E81</f>
        <v>31688.4</v>
      </c>
    </row>
    <row r="82" spans="1:8" ht="25.5">
      <c r="A82" s="13" t="s">
        <v>120</v>
      </c>
      <c r="B82" s="3" t="s">
        <v>121</v>
      </c>
      <c r="C82" s="34">
        <f>C92+C100+C105</f>
        <v>47000</v>
      </c>
      <c r="D82" s="34">
        <f>D92+D100+D105</f>
        <v>76653</v>
      </c>
      <c r="E82" s="34">
        <f>E92+E100+E105</f>
        <v>31107</v>
      </c>
      <c r="F82" s="34">
        <f>F92+F100+F105</f>
        <v>61540.7</v>
      </c>
      <c r="G82" s="27">
        <f>E82/D82*100</f>
        <v>40.58158193417087</v>
      </c>
      <c r="H82" s="30">
        <f>D82-E82</f>
        <v>45546</v>
      </c>
    </row>
    <row r="83" spans="1:8" ht="12.75">
      <c r="A83" s="5" t="s">
        <v>138</v>
      </c>
      <c r="B83" s="3" t="s">
        <v>139</v>
      </c>
      <c r="C83" s="34">
        <f>C93</f>
        <v>63500</v>
      </c>
      <c r="D83" s="34">
        <f>D93</f>
        <v>63500</v>
      </c>
      <c r="E83" s="34">
        <f>E93</f>
        <v>10291.41</v>
      </c>
      <c r="F83" s="34">
        <f>F93</f>
        <v>67800</v>
      </c>
      <c r="G83" s="27">
        <f t="shared" si="3"/>
        <v>16.206944881889765</v>
      </c>
      <c r="H83" s="30">
        <f t="shared" si="4"/>
        <v>53208.59</v>
      </c>
    </row>
    <row r="84" spans="1:8" ht="12.75">
      <c r="A84" s="5" t="s">
        <v>149</v>
      </c>
      <c r="B84" s="3" t="s">
        <v>123</v>
      </c>
      <c r="C84" s="34"/>
      <c r="D84" s="34">
        <f>D103</f>
        <v>0</v>
      </c>
      <c r="E84" s="34">
        <f>E103</f>
        <v>0</v>
      </c>
      <c r="F84" s="34">
        <f>F103</f>
        <v>191740</v>
      </c>
      <c r="G84" s="27"/>
      <c r="H84" s="30"/>
    </row>
    <row r="85" spans="1:8" ht="51">
      <c r="A85" s="17" t="s">
        <v>166</v>
      </c>
      <c r="B85" s="3" t="s">
        <v>281</v>
      </c>
      <c r="C85" s="34"/>
      <c r="D85" s="34"/>
      <c r="E85" s="34"/>
      <c r="F85" s="34">
        <f>F101</f>
        <v>0</v>
      </c>
      <c r="G85" s="27"/>
      <c r="H85" s="30">
        <f t="shared" si="4"/>
        <v>0</v>
      </c>
    </row>
    <row r="86" spans="1:8" ht="12.75">
      <c r="A86" s="23" t="s">
        <v>28</v>
      </c>
      <c r="B86" s="23" t="s">
        <v>29</v>
      </c>
      <c r="C86" s="31">
        <f>C87+C92+C93</f>
        <v>591600</v>
      </c>
      <c r="D86" s="31">
        <f>D87+D92+D93+D91</f>
        <v>591600</v>
      </c>
      <c r="E86" s="31">
        <f>E87+E92+E93+E91</f>
        <v>352338</v>
      </c>
      <c r="F86" s="31">
        <f>F87+F92+F93+F91</f>
        <v>420725</v>
      </c>
      <c r="G86" s="28">
        <f t="shared" si="3"/>
        <v>59.55679513184584</v>
      </c>
      <c r="H86" s="33">
        <f t="shared" si="4"/>
        <v>239262</v>
      </c>
    </row>
    <row r="87" spans="1:8" ht="25.5">
      <c r="A87" s="17" t="s">
        <v>126</v>
      </c>
      <c r="B87" s="3" t="s">
        <v>264</v>
      </c>
      <c r="C87" s="34">
        <f>C88+C90</f>
        <v>528100</v>
      </c>
      <c r="D87" s="34">
        <f>D88+D90</f>
        <v>528100</v>
      </c>
      <c r="E87" s="34">
        <f>E88+E90</f>
        <v>342046.59</v>
      </c>
      <c r="F87" s="34">
        <f>F88+F90+F89</f>
        <v>332773</v>
      </c>
      <c r="G87" s="27">
        <f t="shared" si="3"/>
        <v>64.76928422647227</v>
      </c>
      <c r="H87" s="30">
        <f t="shared" si="4"/>
        <v>186053.40999999997</v>
      </c>
    </row>
    <row r="88" spans="1:8" ht="12.75">
      <c r="A88" s="3" t="s">
        <v>113</v>
      </c>
      <c r="B88" s="3" t="s">
        <v>265</v>
      </c>
      <c r="C88" s="34">
        <v>405600</v>
      </c>
      <c r="D88" s="25">
        <v>405600</v>
      </c>
      <c r="E88" s="25">
        <v>266162.14</v>
      </c>
      <c r="F88" s="3">
        <v>241659.45</v>
      </c>
      <c r="G88" s="27">
        <f t="shared" si="3"/>
        <v>65.62182938856016</v>
      </c>
      <c r="H88" s="30">
        <f t="shared" si="4"/>
        <v>139437.86</v>
      </c>
    </row>
    <row r="89" spans="1:8" ht="12.75">
      <c r="A89" s="5" t="s">
        <v>116</v>
      </c>
      <c r="B89" s="3" t="s">
        <v>319</v>
      </c>
      <c r="C89" s="34"/>
      <c r="D89" s="25"/>
      <c r="E89" s="25"/>
      <c r="F89" s="3">
        <v>0</v>
      </c>
      <c r="G89" s="27"/>
      <c r="H89" s="30">
        <f>D89-E89</f>
        <v>0</v>
      </c>
    </row>
    <row r="90" spans="1:8" ht="12.75">
      <c r="A90" s="3" t="s">
        <v>115</v>
      </c>
      <c r="B90" s="3" t="s">
        <v>266</v>
      </c>
      <c r="C90" s="34">
        <v>122500</v>
      </c>
      <c r="D90" s="25">
        <v>122500</v>
      </c>
      <c r="E90" s="25">
        <v>75884.45</v>
      </c>
      <c r="F90" s="3">
        <v>91113.55</v>
      </c>
      <c r="G90" s="27">
        <f t="shared" si="3"/>
        <v>61.94648979591837</v>
      </c>
      <c r="H90" s="30">
        <f t="shared" si="4"/>
        <v>46615.55</v>
      </c>
    </row>
    <row r="91" spans="1:8" ht="25.5">
      <c r="A91" s="13" t="s">
        <v>118</v>
      </c>
      <c r="B91" s="3" t="s">
        <v>344</v>
      </c>
      <c r="C91" s="34"/>
      <c r="D91" s="25"/>
      <c r="E91" s="25"/>
      <c r="F91" s="3">
        <v>7750.3</v>
      </c>
      <c r="G91" s="27"/>
      <c r="H91" s="30"/>
    </row>
    <row r="92" spans="1:8" ht="25.5">
      <c r="A92" s="13" t="s">
        <v>120</v>
      </c>
      <c r="B92" s="3" t="s">
        <v>267</v>
      </c>
      <c r="C92" s="3"/>
      <c r="D92" s="34"/>
      <c r="E92" s="34"/>
      <c r="F92" s="3">
        <v>12401.7</v>
      </c>
      <c r="G92" s="27"/>
      <c r="H92" s="30">
        <f>D92-E92</f>
        <v>0</v>
      </c>
    </row>
    <row r="93" spans="1:8" ht="12.75">
      <c r="A93" s="5" t="s">
        <v>138</v>
      </c>
      <c r="B93" s="3" t="s">
        <v>268</v>
      </c>
      <c r="C93" s="3">
        <v>63500</v>
      </c>
      <c r="D93" s="34">
        <v>63500</v>
      </c>
      <c r="E93" s="34">
        <v>10291.41</v>
      </c>
      <c r="F93" s="3">
        <v>67800</v>
      </c>
      <c r="G93" s="27">
        <f>E93/D93*100</f>
        <v>16.206944881889765</v>
      </c>
      <c r="H93" s="30">
        <f>D93-E93</f>
        <v>53208.59</v>
      </c>
    </row>
    <row r="94" spans="1:8" ht="38.25" customHeight="1">
      <c r="A94" s="24" t="s">
        <v>30</v>
      </c>
      <c r="B94" s="23" t="s">
        <v>31</v>
      </c>
      <c r="C94" s="31">
        <f>C95+C99+C100</f>
        <v>719000</v>
      </c>
      <c r="D94" s="31">
        <f>D95+D99+D100</f>
        <v>789138</v>
      </c>
      <c r="E94" s="31">
        <f>E95+E99+E100</f>
        <v>509652.4099999999</v>
      </c>
      <c r="F94" s="31">
        <f>F95+F99+F100+F101</f>
        <v>394201.06999999995</v>
      </c>
      <c r="G94" s="28">
        <f t="shared" si="3"/>
        <v>64.58343280896369</v>
      </c>
      <c r="H94" s="33">
        <f t="shared" si="4"/>
        <v>279485.5900000001</v>
      </c>
    </row>
    <row r="95" spans="1:8" ht="24" customHeight="1">
      <c r="A95" s="17" t="s">
        <v>130</v>
      </c>
      <c r="B95" s="3" t="s">
        <v>269</v>
      </c>
      <c r="C95" s="35">
        <f>C96+C97+C98</f>
        <v>652000</v>
      </c>
      <c r="D95" s="35">
        <f>D96+D97+D98</f>
        <v>699585</v>
      </c>
      <c r="E95" s="35">
        <f>E96+E97+E98</f>
        <v>483698.80999999994</v>
      </c>
      <c r="F95" s="35">
        <f>F96+F97+F98</f>
        <v>365098.35</v>
      </c>
      <c r="G95" s="27">
        <f t="shared" si="3"/>
        <v>69.14082062937312</v>
      </c>
      <c r="H95" s="30">
        <f t="shared" si="4"/>
        <v>215886.19000000006</v>
      </c>
    </row>
    <row r="96" spans="1:8" ht="16.5" customHeight="1">
      <c r="A96" s="3" t="s">
        <v>131</v>
      </c>
      <c r="B96" s="3" t="s">
        <v>270</v>
      </c>
      <c r="C96" s="35">
        <v>530000</v>
      </c>
      <c r="D96" s="35">
        <v>516585</v>
      </c>
      <c r="E96" s="35">
        <v>320495.41</v>
      </c>
      <c r="F96" s="36">
        <v>261675.04</v>
      </c>
      <c r="G96" s="27">
        <f t="shared" si="3"/>
        <v>62.04117618591325</v>
      </c>
      <c r="H96" s="30">
        <f t="shared" si="4"/>
        <v>196089.59000000003</v>
      </c>
    </row>
    <row r="97" spans="1:8" ht="16.5" customHeight="1">
      <c r="A97" s="5" t="s">
        <v>132</v>
      </c>
      <c r="B97" s="3" t="s">
        <v>271</v>
      </c>
      <c r="C97" s="35">
        <v>0</v>
      </c>
      <c r="D97" s="35">
        <v>0</v>
      </c>
      <c r="E97" s="35">
        <v>0</v>
      </c>
      <c r="F97" s="31"/>
      <c r="G97" s="27" t="e">
        <f t="shared" si="3"/>
        <v>#DIV/0!</v>
      </c>
      <c r="H97" s="30">
        <f t="shared" si="4"/>
        <v>0</v>
      </c>
    </row>
    <row r="98" spans="1:8" ht="25.5">
      <c r="A98" s="17" t="s">
        <v>133</v>
      </c>
      <c r="B98" s="3" t="s">
        <v>272</v>
      </c>
      <c r="C98" s="35">
        <v>122000</v>
      </c>
      <c r="D98" s="35">
        <v>183000</v>
      </c>
      <c r="E98" s="35">
        <v>163203.4</v>
      </c>
      <c r="F98" s="35">
        <v>103423.31</v>
      </c>
      <c r="G98" s="27">
        <f t="shared" si="3"/>
        <v>89.18218579234973</v>
      </c>
      <c r="H98" s="30">
        <f t="shared" si="4"/>
        <v>19796.600000000006</v>
      </c>
    </row>
    <row r="99" spans="1:8" ht="25.5">
      <c r="A99" s="13" t="s">
        <v>118</v>
      </c>
      <c r="B99" s="3" t="s">
        <v>273</v>
      </c>
      <c r="C99" s="35">
        <v>56000</v>
      </c>
      <c r="D99" s="35">
        <v>48900</v>
      </c>
      <c r="E99" s="35">
        <v>17211.6</v>
      </c>
      <c r="F99" s="35">
        <v>18582.72</v>
      </c>
      <c r="G99" s="27">
        <f t="shared" si="3"/>
        <v>35.19754601226994</v>
      </c>
      <c r="H99" s="30">
        <f t="shared" si="4"/>
        <v>31688.4</v>
      </c>
    </row>
    <row r="100" spans="1:8" ht="25.5">
      <c r="A100" s="13" t="s">
        <v>120</v>
      </c>
      <c r="B100" s="3" t="s">
        <v>274</v>
      </c>
      <c r="C100" s="35">
        <v>11000</v>
      </c>
      <c r="D100" s="35">
        <v>40653</v>
      </c>
      <c r="E100" s="35">
        <v>8742</v>
      </c>
      <c r="F100" s="35">
        <v>10520</v>
      </c>
      <c r="G100" s="27">
        <f t="shared" si="3"/>
        <v>21.50394804811453</v>
      </c>
      <c r="H100" s="30">
        <f t="shared" si="4"/>
        <v>31911</v>
      </c>
    </row>
    <row r="101" spans="1:8" ht="51">
      <c r="A101" s="17" t="s">
        <v>166</v>
      </c>
      <c r="B101" s="3" t="s">
        <v>320</v>
      </c>
      <c r="C101" s="35"/>
      <c r="D101" s="35"/>
      <c r="E101" s="35"/>
      <c r="F101" s="34">
        <v>0</v>
      </c>
      <c r="G101" s="27"/>
      <c r="H101" s="30">
        <f t="shared" si="4"/>
        <v>0</v>
      </c>
    </row>
    <row r="102" spans="1:8" ht="12.75">
      <c r="A102" s="23" t="s">
        <v>32</v>
      </c>
      <c r="B102" s="1" t="s">
        <v>33</v>
      </c>
      <c r="C102" s="34"/>
      <c r="D102" s="33">
        <f>D103</f>
        <v>0</v>
      </c>
      <c r="E102" s="33">
        <f>E103</f>
        <v>0</v>
      </c>
      <c r="F102" s="33">
        <f>F103</f>
        <v>191740</v>
      </c>
      <c r="G102" s="27"/>
      <c r="H102" s="30">
        <f t="shared" si="4"/>
        <v>0</v>
      </c>
    </row>
    <row r="103" spans="1:8" ht="12.75">
      <c r="A103" s="5" t="s">
        <v>149</v>
      </c>
      <c r="B103" s="40" t="s">
        <v>365</v>
      </c>
      <c r="C103" s="34"/>
      <c r="D103" s="34">
        <v>0</v>
      </c>
      <c r="E103" s="34">
        <v>0</v>
      </c>
      <c r="F103" s="34">
        <v>191740</v>
      </c>
      <c r="G103" s="27"/>
      <c r="H103" s="30"/>
    </row>
    <row r="104" spans="1:8" ht="38.25">
      <c r="A104" s="24" t="s">
        <v>34</v>
      </c>
      <c r="B104" s="23" t="s">
        <v>35</v>
      </c>
      <c r="C104" s="31">
        <f>C105</f>
        <v>36000</v>
      </c>
      <c r="D104" s="31">
        <f>D105</f>
        <v>36000</v>
      </c>
      <c r="E104" s="31">
        <f>E105</f>
        <v>22365</v>
      </c>
      <c r="F104" s="31">
        <f>F105</f>
        <v>38619</v>
      </c>
      <c r="G104" s="28">
        <f t="shared" si="3"/>
        <v>62.125</v>
      </c>
      <c r="H104" s="33">
        <f t="shared" si="4"/>
        <v>13635</v>
      </c>
    </row>
    <row r="105" spans="1:8" ht="25.5">
      <c r="A105" s="13" t="s">
        <v>120</v>
      </c>
      <c r="B105" s="3" t="s">
        <v>384</v>
      </c>
      <c r="C105" s="34">
        <v>36000</v>
      </c>
      <c r="D105" s="11">
        <v>36000</v>
      </c>
      <c r="E105" s="3">
        <v>22365</v>
      </c>
      <c r="F105" s="34">
        <v>38619</v>
      </c>
      <c r="G105" s="27">
        <f t="shared" si="3"/>
        <v>62.125</v>
      </c>
      <c r="H105" s="30">
        <f t="shared" si="4"/>
        <v>13635</v>
      </c>
    </row>
    <row r="106" spans="1:8" ht="12.75">
      <c r="A106" s="1" t="s">
        <v>36</v>
      </c>
      <c r="B106" s="1" t="s">
        <v>37</v>
      </c>
      <c r="C106" s="33">
        <f>C107+C111+C112+C118+C114+C115+C116+C117+C113</f>
        <v>17626900</v>
      </c>
      <c r="D106" s="33">
        <f>D107+D111+D112+D118+D114+D115+D116+D117+D113</f>
        <v>16722357.43</v>
      </c>
      <c r="E106" s="33">
        <f>E107+E111+E112+E118+E114+E115+E116+E117+E113</f>
        <v>8457238.94</v>
      </c>
      <c r="F106" s="33">
        <f>F107+F111+F112+F118+F114+F115+F116+F117+F113</f>
        <v>15267276.42</v>
      </c>
      <c r="G106" s="28">
        <f t="shared" si="3"/>
        <v>50.57444188358077</v>
      </c>
      <c r="H106" s="33">
        <f t="shared" si="4"/>
        <v>8265118.49</v>
      </c>
    </row>
    <row r="107" spans="1:8" ht="25.5">
      <c r="A107" s="17" t="s">
        <v>126</v>
      </c>
      <c r="B107" s="3" t="s">
        <v>127</v>
      </c>
      <c r="C107" s="34">
        <f>C108+C109+C110</f>
        <v>2819860.2800000003</v>
      </c>
      <c r="D107" s="34">
        <f>D108+D109+D110</f>
        <v>2845452.38</v>
      </c>
      <c r="E107" s="34">
        <f>E108+E109+E110</f>
        <v>1592039.5999999999</v>
      </c>
      <c r="F107" s="34">
        <f>F108+F109+F110</f>
        <v>1635295.4000000001</v>
      </c>
      <c r="G107" s="27">
        <f t="shared" si="3"/>
        <v>55.95031606186992</v>
      </c>
      <c r="H107" s="30">
        <f t="shared" si="4"/>
        <v>1253412.78</v>
      </c>
    </row>
    <row r="108" spans="1:8" ht="12.75">
      <c r="A108" s="3" t="s">
        <v>113</v>
      </c>
      <c r="B108" s="3" t="s">
        <v>112</v>
      </c>
      <c r="C108" s="34">
        <f aca="true" t="shared" si="6" ref="C108:E109">C121+C135</f>
        <v>2164216.5</v>
      </c>
      <c r="D108" s="34">
        <f t="shared" si="6"/>
        <v>2175216.5</v>
      </c>
      <c r="E108" s="34">
        <f t="shared" si="6"/>
        <v>1212572.65</v>
      </c>
      <c r="F108" s="34">
        <f>F121</f>
        <v>1256095.34</v>
      </c>
      <c r="G108" s="27">
        <f t="shared" si="3"/>
        <v>55.744917804733454</v>
      </c>
      <c r="H108" s="30">
        <f t="shared" si="4"/>
        <v>962643.8500000001</v>
      </c>
    </row>
    <row r="109" spans="1:8" ht="12.75">
      <c r="A109" s="3" t="s">
        <v>115</v>
      </c>
      <c r="B109" s="3" t="s">
        <v>114</v>
      </c>
      <c r="C109" s="34">
        <f t="shared" si="6"/>
        <v>653643.78</v>
      </c>
      <c r="D109" s="34">
        <f t="shared" si="6"/>
        <v>656965.88</v>
      </c>
      <c r="E109" s="34">
        <f t="shared" si="6"/>
        <v>366196.95</v>
      </c>
      <c r="F109" s="34">
        <f>F122</f>
        <v>379200.06</v>
      </c>
      <c r="G109" s="27">
        <f t="shared" si="3"/>
        <v>55.740634506011176</v>
      </c>
      <c r="H109" s="30">
        <f t="shared" si="4"/>
        <v>290768.93</v>
      </c>
    </row>
    <row r="110" spans="1:8" ht="12.75">
      <c r="A110" s="5" t="s">
        <v>116</v>
      </c>
      <c r="B110" s="3" t="s">
        <v>117</v>
      </c>
      <c r="C110" s="34">
        <f>C123</f>
        <v>2000</v>
      </c>
      <c r="D110" s="34">
        <f>D123</f>
        <v>13270</v>
      </c>
      <c r="E110" s="34">
        <f>E123</f>
        <v>13270</v>
      </c>
      <c r="F110" s="34">
        <f>F123</f>
        <v>0</v>
      </c>
      <c r="G110" s="27">
        <f t="shared" si="3"/>
        <v>100</v>
      </c>
      <c r="H110" s="30">
        <f t="shared" si="4"/>
        <v>0</v>
      </c>
    </row>
    <row r="111" spans="1:8" ht="25.5">
      <c r="A111" s="13" t="s">
        <v>118</v>
      </c>
      <c r="B111" s="3" t="s">
        <v>119</v>
      </c>
      <c r="C111" s="34">
        <f>C124+C137</f>
        <v>180000</v>
      </c>
      <c r="D111" s="34">
        <f>D124+D137</f>
        <v>237000</v>
      </c>
      <c r="E111" s="34">
        <f>E124+E137</f>
        <v>144348.71000000002</v>
      </c>
      <c r="F111" s="34">
        <f>F124+F137</f>
        <v>94912.31</v>
      </c>
      <c r="G111" s="27">
        <f t="shared" si="3"/>
        <v>60.90662869198313</v>
      </c>
      <c r="H111" s="30">
        <f t="shared" si="4"/>
        <v>92651.28999999998</v>
      </c>
    </row>
    <row r="112" spans="1:8" ht="25.5">
      <c r="A112" s="13" t="s">
        <v>120</v>
      </c>
      <c r="B112" s="3" t="s">
        <v>121</v>
      </c>
      <c r="C112" s="34">
        <f>C125+C131+C138+C128</f>
        <v>2901839.7199999997</v>
      </c>
      <c r="D112" s="34">
        <f>D125+D131+D138+D128</f>
        <v>2892505.05</v>
      </c>
      <c r="E112" s="34">
        <f>E125+E131+E138+E128</f>
        <v>541062.5800000001</v>
      </c>
      <c r="F112" s="34">
        <f>F125+F131+F138</f>
        <v>611939.9099999999</v>
      </c>
      <c r="G112" s="27">
        <f t="shared" si="3"/>
        <v>18.705674515589873</v>
      </c>
      <c r="H112" s="30">
        <f t="shared" si="4"/>
        <v>2351442.4699999997</v>
      </c>
    </row>
    <row r="113" spans="1:8" ht="38.25">
      <c r="A113" s="17" t="s">
        <v>172</v>
      </c>
      <c r="B113" s="3" t="s">
        <v>346</v>
      </c>
      <c r="C113" s="34">
        <f aca="true" t="shared" si="7" ref="C113:E114">C139</f>
        <v>0</v>
      </c>
      <c r="D113" s="34">
        <f t="shared" si="7"/>
        <v>0</v>
      </c>
      <c r="E113" s="34">
        <f t="shared" si="7"/>
        <v>0</v>
      </c>
      <c r="F113" s="34">
        <f>F139</f>
        <v>1470000</v>
      </c>
      <c r="G113" s="27"/>
      <c r="H113" s="30"/>
    </row>
    <row r="114" spans="1:8" ht="12.75">
      <c r="A114" s="5" t="s">
        <v>138</v>
      </c>
      <c r="B114" s="3" t="s">
        <v>139</v>
      </c>
      <c r="C114" s="3">
        <f t="shared" si="7"/>
        <v>0</v>
      </c>
      <c r="D114" s="3">
        <f t="shared" si="7"/>
        <v>0</v>
      </c>
      <c r="E114" s="3">
        <f t="shared" si="7"/>
        <v>0</v>
      </c>
      <c r="F114" s="3">
        <f>F140</f>
        <v>0</v>
      </c>
      <c r="G114" s="27" t="e">
        <f>E114/D114*100</f>
        <v>#DIV/0!</v>
      </c>
      <c r="H114" s="30">
        <f>D114-E114</f>
        <v>0</v>
      </c>
    </row>
    <row r="115" spans="1:8" ht="12.75">
      <c r="A115" s="5" t="s">
        <v>149</v>
      </c>
      <c r="B115" s="3" t="s">
        <v>123</v>
      </c>
      <c r="C115" s="34">
        <f>C132+C141</f>
        <v>3173600</v>
      </c>
      <c r="D115" s="34">
        <f>D132+D141</f>
        <v>5112600</v>
      </c>
      <c r="E115" s="3">
        <f>E132+E141</f>
        <v>1150500</v>
      </c>
      <c r="F115" s="3">
        <f>F132+F141</f>
        <v>4336151</v>
      </c>
      <c r="G115" s="27">
        <f>E115/D115*100</f>
        <v>22.503227320737</v>
      </c>
      <c r="H115" s="30">
        <f>D115-E115</f>
        <v>3962100</v>
      </c>
    </row>
    <row r="116" spans="1:8" ht="51">
      <c r="A116" s="17" t="s">
        <v>154</v>
      </c>
      <c r="B116" s="3" t="s">
        <v>158</v>
      </c>
      <c r="C116" s="3">
        <f>C142</f>
        <v>1900000</v>
      </c>
      <c r="D116" s="3">
        <f aca="true" t="shared" si="8" ref="D116:F117">D142</f>
        <v>0</v>
      </c>
      <c r="E116" s="3">
        <f t="shared" si="8"/>
        <v>0</v>
      </c>
      <c r="F116" s="3">
        <f t="shared" si="8"/>
        <v>1075620</v>
      </c>
      <c r="G116" s="27" t="e">
        <f>E116/D116*100</f>
        <v>#DIV/0!</v>
      </c>
      <c r="H116" s="30">
        <f>D116-E116</f>
        <v>0</v>
      </c>
    </row>
    <row r="117" spans="1:8" ht="12.75">
      <c r="A117" s="17" t="s">
        <v>156</v>
      </c>
      <c r="B117" s="3" t="s">
        <v>159</v>
      </c>
      <c r="C117" s="3">
        <f>C143</f>
        <v>0</v>
      </c>
      <c r="D117" s="3">
        <f t="shared" si="8"/>
        <v>0</v>
      </c>
      <c r="E117" s="3">
        <f t="shared" si="8"/>
        <v>0</v>
      </c>
      <c r="F117" s="3">
        <f t="shared" si="8"/>
        <v>71947.44</v>
      </c>
      <c r="G117" s="27" t="e">
        <f>E117/D117*100</f>
        <v>#DIV/0!</v>
      </c>
      <c r="H117" s="30">
        <f>D117-E117</f>
        <v>0</v>
      </c>
    </row>
    <row r="118" spans="1:8" ht="38.25">
      <c r="A118" s="13" t="s">
        <v>140</v>
      </c>
      <c r="B118" s="3" t="s">
        <v>141</v>
      </c>
      <c r="C118" s="34">
        <f>C126+C129+C144</f>
        <v>6651600</v>
      </c>
      <c r="D118" s="34">
        <f>D126+D129+D144</f>
        <v>5634800</v>
      </c>
      <c r="E118" s="34">
        <f>E126+E129+E144</f>
        <v>5029288.05</v>
      </c>
      <c r="F118" s="34">
        <f>F126+F129+F144</f>
        <v>5971410.36</v>
      </c>
      <c r="G118" s="27">
        <f t="shared" si="3"/>
        <v>89.25406491800952</v>
      </c>
      <c r="H118" s="30">
        <f t="shared" si="4"/>
        <v>605511.9500000002</v>
      </c>
    </row>
    <row r="119" spans="1:8" ht="12.75">
      <c r="A119" s="23" t="s">
        <v>2</v>
      </c>
      <c r="B119" s="23" t="s">
        <v>38</v>
      </c>
      <c r="C119" s="31">
        <f>C120+C124+C125+C126</f>
        <v>10532300</v>
      </c>
      <c r="D119" s="31">
        <f>D120+D124+D125+D126</f>
        <v>9305200</v>
      </c>
      <c r="E119" s="31">
        <f>E120+E124+E125+E126</f>
        <v>6643960.41</v>
      </c>
      <c r="F119" s="31">
        <f>F120+F124+F125+F126</f>
        <v>7363848.59</v>
      </c>
      <c r="G119" s="28">
        <f t="shared" si="3"/>
        <v>71.40051164940033</v>
      </c>
      <c r="H119" s="33">
        <f t="shared" si="4"/>
        <v>2661239.59</v>
      </c>
    </row>
    <row r="120" spans="1:8" ht="25.5">
      <c r="A120" s="17" t="s">
        <v>126</v>
      </c>
      <c r="B120" s="3" t="s">
        <v>142</v>
      </c>
      <c r="C120" s="34">
        <f>C121+C122+C123</f>
        <v>2807600</v>
      </c>
      <c r="D120" s="34">
        <f>D121+D122+D123</f>
        <v>2818870</v>
      </c>
      <c r="E120" s="34">
        <f>E121+E122+E123</f>
        <v>1579779.3199999998</v>
      </c>
      <c r="F120" s="34">
        <f>F121+F122+F123</f>
        <v>1635295.4000000001</v>
      </c>
      <c r="G120" s="27">
        <f t="shared" si="3"/>
        <v>56.04300020930372</v>
      </c>
      <c r="H120" s="30">
        <f t="shared" si="4"/>
        <v>1239090.6800000002</v>
      </c>
    </row>
    <row r="121" spans="1:8" ht="12.75">
      <c r="A121" s="3" t="s">
        <v>113</v>
      </c>
      <c r="B121" s="3" t="s">
        <v>143</v>
      </c>
      <c r="C121" s="34">
        <v>2154800</v>
      </c>
      <c r="D121" s="34">
        <v>2154800</v>
      </c>
      <c r="E121" s="34">
        <v>1203156.15</v>
      </c>
      <c r="F121" s="34">
        <v>1256095.34</v>
      </c>
      <c r="G121" s="27">
        <f t="shared" si="3"/>
        <v>55.836093837015035</v>
      </c>
      <c r="H121" s="30">
        <f t="shared" si="4"/>
        <v>951643.8500000001</v>
      </c>
    </row>
    <row r="122" spans="1:8" ht="12.75">
      <c r="A122" s="3" t="s">
        <v>115</v>
      </c>
      <c r="B122" s="3" t="s">
        <v>144</v>
      </c>
      <c r="C122" s="34">
        <v>650800</v>
      </c>
      <c r="D122" s="34">
        <v>650800</v>
      </c>
      <c r="E122" s="34">
        <v>363353.17</v>
      </c>
      <c r="F122" s="34">
        <v>379200.06</v>
      </c>
      <c r="G122" s="27">
        <f t="shared" si="3"/>
        <v>55.83177166564228</v>
      </c>
      <c r="H122" s="30">
        <f t="shared" si="4"/>
        <v>287446.83</v>
      </c>
    </row>
    <row r="123" spans="1:8" ht="12.75">
      <c r="A123" s="5" t="s">
        <v>116</v>
      </c>
      <c r="B123" s="3" t="s">
        <v>145</v>
      </c>
      <c r="C123" s="34">
        <v>2000</v>
      </c>
      <c r="D123" s="34">
        <v>13270</v>
      </c>
      <c r="E123" s="34">
        <v>13270</v>
      </c>
      <c r="F123" s="34">
        <v>0</v>
      </c>
      <c r="G123" s="27">
        <f t="shared" si="3"/>
        <v>100</v>
      </c>
      <c r="H123" s="30">
        <f t="shared" si="4"/>
        <v>0</v>
      </c>
    </row>
    <row r="124" spans="1:8" ht="25.5">
      <c r="A124" s="13" t="s">
        <v>118</v>
      </c>
      <c r="B124" s="3" t="s">
        <v>146</v>
      </c>
      <c r="C124" s="3">
        <v>180000</v>
      </c>
      <c r="D124" s="34">
        <v>180000</v>
      </c>
      <c r="E124" s="34">
        <v>87348.71</v>
      </c>
      <c r="F124" s="34">
        <v>94912.31</v>
      </c>
      <c r="G124" s="27">
        <f t="shared" si="3"/>
        <v>48.52706111111112</v>
      </c>
      <c r="H124" s="30">
        <f t="shared" si="4"/>
        <v>92651.29</v>
      </c>
    </row>
    <row r="125" spans="1:8" ht="25.5">
      <c r="A125" s="13" t="s">
        <v>120</v>
      </c>
      <c r="B125" s="3" t="s">
        <v>147</v>
      </c>
      <c r="C125" s="34">
        <v>1201100</v>
      </c>
      <c r="D125" s="34">
        <v>1179530</v>
      </c>
      <c r="E125" s="34">
        <v>279918.26</v>
      </c>
      <c r="F125" s="34">
        <v>243312.8</v>
      </c>
      <c r="G125" s="27">
        <f>E125/D125*100</f>
        <v>23.731338753571336</v>
      </c>
      <c r="H125" s="30">
        <f>D125-E125</f>
        <v>899611.74</v>
      </c>
    </row>
    <row r="126" spans="1:8" ht="38.25">
      <c r="A126" s="13" t="s">
        <v>140</v>
      </c>
      <c r="B126" s="3" t="s">
        <v>390</v>
      </c>
      <c r="C126" s="34">
        <v>6343600</v>
      </c>
      <c r="D126" s="34">
        <v>5126800</v>
      </c>
      <c r="E126" s="34">
        <v>4696914.12</v>
      </c>
      <c r="F126" s="34">
        <v>5390328.08</v>
      </c>
      <c r="G126" s="27">
        <f>E126/D126*100</f>
        <v>91.61492783022548</v>
      </c>
      <c r="H126" s="30">
        <f>D126-E126</f>
        <v>429885.8799999999</v>
      </c>
    </row>
    <row r="127" spans="1:8" ht="12.75">
      <c r="A127" s="23" t="s">
        <v>3</v>
      </c>
      <c r="B127" s="23" t="s">
        <v>39</v>
      </c>
      <c r="C127" s="31">
        <f>C129</f>
        <v>263000</v>
      </c>
      <c r="D127" s="31">
        <f>D129+D128</f>
        <v>463000</v>
      </c>
      <c r="E127" s="31">
        <f>E129+E128</f>
        <v>332373.93</v>
      </c>
      <c r="F127" s="31">
        <f>F129</f>
        <v>317924.4</v>
      </c>
      <c r="G127" s="28">
        <f t="shared" si="3"/>
        <v>71.78702591792656</v>
      </c>
      <c r="H127" s="33">
        <f t="shared" si="4"/>
        <v>130626.07</v>
      </c>
    </row>
    <row r="128" spans="1:8" ht="25.5">
      <c r="A128" s="13" t="s">
        <v>120</v>
      </c>
      <c r="B128" s="3" t="s">
        <v>356</v>
      </c>
      <c r="C128" s="31">
        <v>0</v>
      </c>
      <c r="D128" s="36">
        <v>0</v>
      </c>
      <c r="E128" s="35">
        <v>0</v>
      </c>
      <c r="F128" s="31"/>
      <c r="G128" s="28"/>
      <c r="H128" s="33"/>
    </row>
    <row r="129" spans="1:8" ht="38.25">
      <c r="A129" s="13" t="s">
        <v>140</v>
      </c>
      <c r="B129" s="3" t="s">
        <v>391</v>
      </c>
      <c r="C129" s="3">
        <v>263000</v>
      </c>
      <c r="D129" s="34">
        <v>463000</v>
      </c>
      <c r="E129" s="34">
        <v>332373.93</v>
      </c>
      <c r="F129" s="34">
        <v>317924.4</v>
      </c>
      <c r="G129" s="27">
        <f t="shared" si="3"/>
        <v>71.78702591792656</v>
      </c>
      <c r="H129" s="30">
        <f t="shared" si="4"/>
        <v>130626.07</v>
      </c>
    </row>
    <row r="130" spans="1:8" ht="12.75">
      <c r="A130" s="23" t="s">
        <v>40</v>
      </c>
      <c r="B130" s="23" t="s">
        <v>41</v>
      </c>
      <c r="C130" s="31">
        <f>C131+C132</f>
        <v>3173600</v>
      </c>
      <c r="D130" s="31">
        <f>D131+D132</f>
        <v>3257157.43</v>
      </c>
      <c r="E130" s="31">
        <f>E131+E132</f>
        <v>0</v>
      </c>
      <c r="F130" s="31">
        <f>F131+F132</f>
        <v>2772400</v>
      </c>
      <c r="G130" s="28">
        <f t="shared" si="3"/>
        <v>0</v>
      </c>
      <c r="H130" s="33">
        <f t="shared" si="4"/>
        <v>3257157.43</v>
      </c>
    </row>
    <row r="131" spans="1:8" ht="25.5">
      <c r="A131" s="13" t="s">
        <v>120</v>
      </c>
      <c r="B131" s="3" t="s">
        <v>148</v>
      </c>
      <c r="C131" s="3">
        <v>0</v>
      </c>
      <c r="D131" s="34">
        <v>83557.43</v>
      </c>
      <c r="E131" s="34">
        <v>0</v>
      </c>
      <c r="F131" s="34">
        <v>0</v>
      </c>
      <c r="G131" s="27">
        <f t="shared" si="3"/>
        <v>0</v>
      </c>
      <c r="H131" s="30">
        <f t="shared" si="4"/>
        <v>83557.43</v>
      </c>
    </row>
    <row r="132" spans="1:8" ht="12.75">
      <c r="A132" s="5" t="s">
        <v>149</v>
      </c>
      <c r="B132" s="3" t="s">
        <v>150</v>
      </c>
      <c r="C132" s="3">
        <v>3173600</v>
      </c>
      <c r="D132" s="34">
        <v>3173600</v>
      </c>
      <c r="E132" s="34">
        <v>0</v>
      </c>
      <c r="F132" s="34">
        <v>2772400</v>
      </c>
      <c r="G132" s="27">
        <f t="shared" si="3"/>
        <v>0</v>
      </c>
      <c r="H132" s="30">
        <f t="shared" si="4"/>
        <v>3173600</v>
      </c>
    </row>
    <row r="133" spans="1:8" ht="25.5">
      <c r="A133" s="24" t="s">
        <v>4</v>
      </c>
      <c r="B133" s="23" t="s">
        <v>42</v>
      </c>
      <c r="C133" s="31">
        <f>C138+C140+C141+C142+C143+C144+C137+C139+C134</f>
        <v>3657999.9999999995</v>
      </c>
      <c r="D133" s="31">
        <f>D138+D140+D141+D142+D143+D144+D137+D139+D134</f>
        <v>3697000</v>
      </c>
      <c r="E133" s="31">
        <f>E138+E140+E141+E142+E143+E144+E137+E139+E134</f>
        <v>1480904.6</v>
      </c>
      <c r="F133" s="31">
        <f>F138+F140+F141+F142+F143+F144+F139</f>
        <v>4813103.43</v>
      </c>
      <c r="G133" s="28">
        <f t="shared" si="3"/>
        <v>40.05692723830133</v>
      </c>
      <c r="H133" s="33">
        <f t="shared" si="4"/>
        <v>2216095.4</v>
      </c>
    </row>
    <row r="134" spans="1:8" ht="25.5">
      <c r="A134" s="17" t="s">
        <v>126</v>
      </c>
      <c r="B134" s="3" t="s">
        <v>385</v>
      </c>
      <c r="C134" s="35">
        <f>C135+C136</f>
        <v>12260.28</v>
      </c>
      <c r="D134" s="35">
        <f>D135+D136</f>
        <v>26582.38</v>
      </c>
      <c r="E134" s="35">
        <f>E135+E136</f>
        <v>12260.28</v>
      </c>
      <c r="F134" s="31"/>
      <c r="G134" s="28"/>
      <c r="H134" s="33"/>
    </row>
    <row r="135" spans="1:8" ht="12.75">
      <c r="A135" s="3" t="s">
        <v>113</v>
      </c>
      <c r="B135" s="3" t="s">
        <v>386</v>
      </c>
      <c r="C135" s="35">
        <v>9416.5</v>
      </c>
      <c r="D135" s="35">
        <v>20416.5</v>
      </c>
      <c r="E135" s="35">
        <v>9416.5</v>
      </c>
      <c r="F135" s="31"/>
      <c r="G135" s="28"/>
      <c r="H135" s="33"/>
    </row>
    <row r="136" spans="1:8" ht="12.75">
      <c r="A136" s="3" t="s">
        <v>115</v>
      </c>
      <c r="B136" s="3" t="s">
        <v>387</v>
      </c>
      <c r="C136" s="35">
        <v>2843.78</v>
      </c>
      <c r="D136" s="35">
        <v>6165.88</v>
      </c>
      <c r="E136" s="35">
        <v>2843.78</v>
      </c>
      <c r="F136" s="31"/>
      <c r="G136" s="28"/>
      <c r="H136" s="33"/>
    </row>
    <row r="137" spans="1:8" ht="25.5">
      <c r="A137" s="13" t="s">
        <v>118</v>
      </c>
      <c r="B137" s="3" t="s">
        <v>334</v>
      </c>
      <c r="C137" s="31"/>
      <c r="D137" s="35">
        <v>57000</v>
      </c>
      <c r="E137" s="36">
        <v>57000</v>
      </c>
      <c r="F137" s="31"/>
      <c r="G137" s="28"/>
      <c r="H137" s="33"/>
    </row>
    <row r="138" spans="1:8" ht="25.5">
      <c r="A138" s="13" t="s">
        <v>120</v>
      </c>
      <c r="B138" s="3" t="s">
        <v>151</v>
      </c>
      <c r="C138" s="3">
        <v>1700739.72</v>
      </c>
      <c r="D138" s="3">
        <v>1629417.62</v>
      </c>
      <c r="E138" s="34">
        <v>261144.32</v>
      </c>
      <c r="F138" s="3">
        <v>368627.11</v>
      </c>
      <c r="G138" s="27">
        <f t="shared" si="3"/>
        <v>16.026850133116884</v>
      </c>
      <c r="H138" s="30">
        <f t="shared" si="4"/>
        <v>1368273.3</v>
      </c>
    </row>
    <row r="139" spans="1:8" ht="38.25">
      <c r="A139" s="17" t="s">
        <v>172</v>
      </c>
      <c r="B139" s="3" t="s">
        <v>345</v>
      </c>
      <c r="C139" s="3">
        <v>0</v>
      </c>
      <c r="D139" s="34">
        <v>0</v>
      </c>
      <c r="E139" s="34">
        <v>0</v>
      </c>
      <c r="F139" s="34">
        <v>1470000</v>
      </c>
      <c r="G139" s="27" t="e">
        <f t="shared" si="3"/>
        <v>#DIV/0!</v>
      </c>
      <c r="H139" s="30">
        <f t="shared" si="4"/>
        <v>0</v>
      </c>
    </row>
    <row r="140" spans="1:8" ht="12.75">
      <c r="A140" s="5" t="s">
        <v>138</v>
      </c>
      <c r="B140" s="3" t="s">
        <v>152</v>
      </c>
      <c r="C140" s="3">
        <v>0</v>
      </c>
      <c r="D140" s="34"/>
      <c r="E140" s="34">
        <v>0</v>
      </c>
      <c r="F140" s="34"/>
      <c r="G140" s="27" t="e">
        <f t="shared" si="3"/>
        <v>#DIV/0!</v>
      </c>
      <c r="H140" s="30">
        <f t="shared" si="4"/>
        <v>0</v>
      </c>
    </row>
    <row r="141" spans="1:8" ht="12.75">
      <c r="A141" s="5" t="s">
        <v>149</v>
      </c>
      <c r="B141" s="3" t="s">
        <v>153</v>
      </c>
      <c r="C141" s="3">
        <v>0</v>
      </c>
      <c r="D141" s="34">
        <v>1939000</v>
      </c>
      <c r="E141" s="34">
        <v>1150500</v>
      </c>
      <c r="F141" s="11">
        <v>1563751</v>
      </c>
      <c r="G141" s="27">
        <f t="shared" si="3"/>
        <v>59.334708612686946</v>
      </c>
      <c r="H141" s="30">
        <f t="shared" si="4"/>
        <v>788500</v>
      </c>
    </row>
    <row r="142" spans="1:8" ht="51">
      <c r="A142" s="17" t="s">
        <v>154</v>
      </c>
      <c r="B142" s="3" t="s">
        <v>155</v>
      </c>
      <c r="C142" s="3">
        <v>1900000</v>
      </c>
      <c r="D142" s="34">
        <v>0</v>
      </c>
      <c r="E142" s="34">
        <v>0</v>
      </c>
      <c r="F142" s="3">
        <v>1075620</v>
      </c>
      <c r="G142" s="27" t="e">
        <f t="shared" si="3"/>
        <v>#DIV/0!</v>
      </c>
      <c r="H142" s="30">
        <f t="shared" si="4"/>
        <v>0</v>
      </c>
    </row>
    <row r="143" spans="1:8" ht="12.75">
      <c r="A143" s="17" t="s">
        <v>156</v>
      </c>
      <c r="B143" s="3" t="s">
        <v>157</v>
      </c>
      <c r="C143" s="3">
        <v>0</v>
      </c>
      <c r="D143" s="34">
        <v>0</v>
      </c>
      <c r="E143" s="34">
        <v>0</v>
      </c>
      <c r="F143" s="34">
        <v>71947.44</v>
      </c>
      <c r="G143" s="27" t="e">
        <f t="shared" si="3"/>
        <v>#DIV/0!</v>
      </c>
      <c r="H143" s="30">
        <f t="shared" si="4"/>
        <v>0</v>
      </c>
    </row>
    <row r="144" spans="1:8" ht="38.25">
      <c r="A144" s="13" t="s">
        <v>140</v>
      </c>
      <c r="B144" s="3" t="s">
        <v>392</v>
      </c>
      <c r="C144" s="3">
        <v>45000</v>
      </c>
      <c r="D144" s="34">
        <v>45000</v>
      </c>
      <c r="E144" s="34">
        <v>0</v>
      </c>
      <c r="F144" s="34">
        <v>263157.88</v>
      </c>
      <c r="G144" s="27">
        <f t="shared" si="3"/>
        <v>0</v>
      </c>
      <c r="H144" s="30">
        <f t="shared" si="4"/>
        <v>45000</v>
      </c>
    </row>
    <row r="145" spans="1:8" ht="12.75">
      <c r="A145" s="1" t="s">
        <v>43</v>
      </c>
      <c r="B145" s="1" t="s">
        <v>44</v>
      </c>
      <c r="C145" s="33">
        <f>C147+C148+C146</f>
        <v>9621300</v>
      </c>
      <c r="D145" s="33">
        <f>D147+D148+D146</f>
        <v>11934800</v>
      </c>
      <c r="E145" s="33">
        <f>E147+E148+E146</f>
        <v>8542504.15</v>
      </c>
      <c r="F145" s="33">
        <f>F147+F148</f>
        <v>7309956.6</v>
      </c>
      <c r="G145" s="28">
        <f t="shared" si="3"/>
        <v>71.57643320374034</v>
      </c>
      <c r="H145" s="33">
        <f t="shared" si="4"/>
        <v>3392295.8499999996</v>
      </c>
    </row>
    <row r="146" spans="1:8" ht="25.5">
      <c r="A146" s="13" t="s">
        <v>120</v>
      </c>
      <c r="B146" s="3" t="s">
        <v>376</v>
      </c>
      <c r="C146" s="35">
        <f aca="true" t="shared" si="9" ref="C146:E147">C150</f>
        <v>20000</v>
      </c>
      <c r="D146" s="35">
        <f t="shared" si="9"/>
        <v>60000</v>
      </c>
      <c r="E146" s="35">
        <f t="shared" si="9"/>
        <v>23547.35</v>
      </c>
      <c r="F146" s="33"/>
      <c r="G146" s="28"/>
      <c r="H146" s="33"/>
    </row>
    <row r="147" spans="1:8" ht="38.25">
      <c r="A147" s="17" t="s">
        <v>160</v>
      </c>
      <c r="B147" s="3" t="s">
        <v>164</v>
      </c>
      <c r="C147" s="35">
        <f t="shared" si="9"/>
        <v>4201300</v>
      </c>
      <c r="D147" s="35">
        <f t="shared" si="9"/>
        <v>5214800</v>
      </c>
      <c r="E147" s="35">
        <f t="shared" si="9"/>
        <v>3479956.8</v>
      </c>
      <c r="F147" s="35">
        <f>F151</f>
        <v>5710756.6</v>
      </c>
      <c r="G147" s="27">
        <f t="shared" si="3"/>
        <v>66.73231571680601</v>
      </c>
      <c r="H147" s="30">
        <f t="shared" si="4"/>
        <v>1734843.2000000002</v>
      </c>
    </row>
    <row r="148" spans="1:8" ht="12.75">
      <c r="A148" s="5" t="s">
        <v>149</v>
      </c>
      <c r="B148" s="3" t="s">
        <v>123</v>
      </c>
      <c r="C148" s="35">
        <f>C153+C155</f>
        <v>5400000</v>
      </c>
      <c r="D148" s="35">
        <f>D153+D155</f>
        <v>6660000</v>
      </c>
      <c r="E148" s="35">
        <f>E153+E155</f>
        <v>5039000</v>
      </c>
      <c r="F148" s="35">
        <f>F153+F155</f>
        <v>1599200</v>
      </c>
      <c r="G148" s="27">
        <f t="shared" si="3"/>
        <v>75.66066066066067</v>
      </c>
      <c r="H148" s="30">
        <f t="shared" si="4"/>
        <v>1621000</v>
      </c>
    </row>
    <row r="149" spans="1:8" ht="12.75">
      <c r="A149" s="23" t="s">
        <v>45</v>
      </c>
      <c r="B149" s="23" t="s">
        <v>46</v>
      </c>
      <c r="C149" s="31">
        <f>C151+C150</f>
        <v>4221300</v>
      </c>
      <c r="D149" s="31">
        <f>D151+D150</f>
        <v>5274800</v>
      </c>
      <c r="E149" s="31">
        <f>E151+E150</f>
        <v>3503504.15</v>
      </c>
      <c r="F149" s="31">
        <f>F151</f>
        <v>5710756.6</v>
      </c>
      <c r="G149" s="28">
        <f t="shared" si="3"/>
        <v>66.41965856525366</v>
      </c>
      <c r="H149" s="33">
        <f t="shared" si="4"/>
        <v>1771295.85</v>
      </c>
    </row>
    <row r="150" spans="1:8" ht="25.5">
      <c r="A150" s="13" t="s">
        <v>120</v>
      </c>
      <c r="B150" s="3" t="s">
        <v>375</v>
      </c>
      <c r="C150" s="35">
        <v>20000</v>
      </c>
      <c r="D150" s="35">
        <v>60000</v>
      </c>
      <c r="E150" s="35">
        <v>23547.35</v>
      </c>
      <c r="F150" s="31"/>
      <c r="G150" s="28"/>
      <c r="H150" s="33"/>
    </row>
    <row r="151" spans="1:8" ht="38.25">
      <c r="A151" s="17" t="s">
        <v>160</v>
      </c>
      <c r="B151" s="3" t="s">
        <v>161</v>
      </c>
      <c r="C151" s="35">
        <v>4201300</v>
      </c>
      <c r="D151" s="35">
        <v>5214800</v>
      </c>
      <c r="E151" s="35">
        <v>3479956.8</v>
      </c>
      <c r="F151" s="34">
        <v>5710756.6</v>
      </c>
      <c r="G151" s="27">
        <f>E151/D151*100</f>
        <v>66.73231571680601</v>
      </c>
      <c r="H151" s="30">
        <f>D151-E151</f>
        <v>1734843.2000000002</v>
      </c>
    </row>
    <row r="152" spans="1:8" ht="12.75">
      <c r="A152" s="23" t="s">
        <v>47</v>
      </c>
      <c r="B152" s="1" t="s">
        <v>48</v>
      </c>
      <c r="C152" s="1">
        <f>C153</f>
        <v>4500000</v>
      </c>
      <c r="D152" s="33">
        <f>D153</f>
        <v>4500000</v>
      </c>
      <c r="E152" s="33">
        <f>E153</f>
        <v>4500000</v>
      </c>
      <c r="F152" s="33">
        <f>F153</f>
        <v>0</v>
      </c>
      <c r="G152" s="27">
        <f>E152/D152*100</f>
        <v>100</v>
      </c>
      <c r="H152" s="30">
        <f>D152-E152</f>
        <v>0</v>
      </c>
    </row>
    <row r="153" spans="1:8" ht="12.75">
      <c r="A153" s="5" t="s">
        <v>149</v>
      </c>
      <c r="B153" s="3" t="s">
        <v>162</v>
      </c>
      <c r="C153" s="3">
        <v>4500000</v>
      </c>
      <c r="D153" s="34">
        <v>4500000</v>
      </c>
      <c r="E153" s="34">
        <v>4500000</v>
      </c>
      <c r="F153" s="34">
        <v>0</v>
      </c>
      <c r="G153" s="27">
        <f>E153/D153*100</f>
        <v>100</v>
      </c>
      <c r="H153" s="30">
        <f>D153-E153</f>
        <v>0</v>
      </c>
    </row>
    <row r="154" spans="1:8" ht="12.75">
      <c r="A154" s="23" t="s">
        <v>49</v>
      </c>
      <c r="B154" s="23" t="s">
        <v>50</v>
      </c>
      <c r="C154" s="31">
        <f>C155</f>
        <v>900000</v>
      </c>
      <c r="D154" s="31">
        <f>D155</f>
        <v>2160000</v>
      </c>
      <c r="E154" s="31">
        <f>E155</f>
        <v>539000</v>
      </c>
      <c r="F154" s="31">
        <f>F155</f>
        <v>1599200</v>
      </c>
      <c r="G154" s="28">
        <f t="shared" si="3"/>
        <v>24.953703703703702</v>
      </c>
      <c r="H154" s="33">
        <f t="shared" si="4"/>
        <v>1621000</v>
      </c>
    </row>
    <row r="155" spans="1:8" ht="12.75">
      <c r="A155" s="5" t="s">
        <v>149</v>
      </c>
      <c r="B155" s="3" t="s">
        <v>163</v>
      </c>
      <c r="C155" s="3">
        <v>900000</v>
      </c>
      <c r="D155" s="34">
        <v>2160000</v>
      </c>
      <c r="E155" s="34">
        <v>539000</v>
      </c>
      <c r="F155" s="34">
        <v>1599200</v>
      </c>
      <c r="G155" s="27">
        <f t="shared" si="3"/>
        <v>24.953703703703702</v>
      </c>
      <c r="H155" s="30">
        <f t="shared" si="4"/>
        <v>1621000</v>
      </c>
    </row>
    <row r="156" spans="1:8" ht="12.75">
      <c r="A156" s="1" t="s">
        <v>51</v>
      </c>
      <c r="B156" s="1" t="s">
        <v>52</v>
      </c>
      <c r="C156" s="33">
        <f aca="true" t="shared" si="10" ref="C156:E157">C157</f>
        <v>0</v>
      </c>
      <c r="D156" s="33">
        <f t="shared" si="10"/>
        <v>0</v>
      </c>
      <c r="E156" s="33">
        <f t="shared" si="10"/>
        <v>0</v>
      </c>
      <c r="F156" s="33"/>
      <c r="G156" s="28" t="e">
        <f aca="true" t="shared" si="11" ref="G156:G236">E156/D156*100</f>
        <v>#DIV/0!</v>
      </c>
      <c r="H156" s="33">
        <f aca="true" t="shared" si="12" ref="H156:H236">D156-E156</f>
        <v>0</v>
      </c>
    </row>
    <row r="157" spans="1:8" ht="25.5">
      <c r="A157" s="24" t="s">
        <v>53</v>
      </c>
      <c r="B157" s="23" t="s">
        <v>54</v>
      </c>
      <c r="C157" s="31">
        <f t="shared" si="10"/>
        <v>0</v>
      </c>
      <c r="D157" s="31">
        <f t="shared" si="10"/>
        <v>0</v>
      </c>
      <c r="E157" s="31">
        <f t="shared" si="10"/>
        <v>0</v>
      </c>
      <c r="F157" s="31"/>
      <c r="G157" s="28" t="e">
        <f>E157/D157*100</f>
        <v>#DIV/0!</v>
      </c>
      <c r="H157" s="30">
        <f t="shared" si="12"/>
        <v>0</v>
      </c>
    </row>
    <row r="158" spans="1:8" ht="25.5">
      <c r="A158" s="13" t="s">
        <v>120</v>
      </c>
      <c r="B158" s="3" t="s">
        <v>165</v>
      </c>
      <c r="C158" s="3">
        <v>0</v>
      </c>
      <c r="D158" s="34">
        <v>0</v>
      </c>
      <c r="E158" s="34">
        <v>0</v>
      </c>
      <c r="F158" s="34">
        <v>0</v>
      </c>
      <c r="G158" s="27" t="e">
        <f t="shared" si="11"/>
        <v>#DIV/0!</v>
      </c>
      <c r="H158" s="30">
        <f t="shared" si="12"/>
        <v>0</v>
      </c>
    </row>
    <row r="159" spans="1:8" ht="12.75">
      <c r="A159" s="1" t="s">
        <v>55</v>
      </c>
      <c r="B159" s="1" t="s">
        <v>56</v>
      </c>
      <c r="C159" s="33">
        <f>C160+C165+C166+C167+C172+C161+C162+C163+C170+C171+C173+C174+C175+C164+C169+C176</f>
        <v>205811980</v>
      </c>
      <c r="D159" s="33">
        <f>D160+D165+D166+D167+D172+D161+D162+D163+D170+D171+D173+D174+D175+D164+D169+D176+D168</f>
        <v>210943607</v>
      </c>
      <c r="E159" s="33">
        <f>E160+E165+E166+E167+E172+E161+E162+E163+E170+E171+E173+E174+E175+E164+E169+E176+E168</f>
        <v>129156864.63999999</v>
      </c>
      <c r="F159" s="33">
        <f>F160+F165+F166+F167+F172+F161+F162+F163+F170+F171+F173+F174+F175+F164</f>
        <v>139723218.8</v>
      </c>
      <c r="G159" s="28">
        <f t="shared" si="11"/>
        <v>61.228148355308996</v>
      </c>
      <c r="H159" s="33">
        <f t="shared" si="12"/>
        <v>81786742.36000001</v>
      </c>
    </row>
    <row r="160" spans="1:8" ht="12.75">
      <c r="A160" s="17" t="s">
        <v>131</v>
      </c>
      <c r="B160" s="3" t="s">
        <v>191</v>
      </c>
      <c r="C160" s="35">
        <f aca="true" t="shared" si="13" ref="C160:D163">C200</f>
        <v>6975000</v>
      </c>
      <c r="D160" s="35">
        <f t="shared" si="13"/>
        <v>6975000</v>
      </c>
      <c r="E160" s="35">
        <f aca="true" t="shared" si="14" ref="E160:E166">E200</f>
        <v>4203240.01</v>
      </c>
      <c r="F160" s="35">
        <f aca="true" t="shared" si="15" ref="F160:F166">F200</f>
        <v>4630360.62</v>
      </c>
      <c r="G160" s="27">
        <f t="shared" si="11"/>
        <v>60.26150551971325</v>
      </c>
      <c r="H160" s="33">
        <f t="shared" si="12"/>
        <v>2771759.99</v>
      </c>
    </row>
    <row r="161" spans="1:8" ht="25.5">
      <c r="A161" s="17" t="s">
        <v>182</v>
      </c>
      <c r="B161" s="3" t="s">
        <v>192</v>
      </c>
      <c r="C161" s="35">
        <f>C201</f>
        <v>10000</v>
      </c>
      <c r="D161" s="35">
        <f t="shared" si="13"/>
        <v>10000</v>
      </c>
      <c r="E161" s="35">
        <f t="shared" si="14"/>
        <v>460</v>
      </c>
      <c r="F161" s="35">
        <f t="shared" si="15"/>
        <v>0</v>
      </c>
      <c r="G161" s="27">
        <f t="shared" si="11"/>
        <v>4.6</v>
      </c>
      <c r="H161" s="30">
        <f t="shared" si="12"/>
        <v>9540</v>
      </c>
    </row>
    <row r="162" spans="1:8" ht="38.25">
      <c r="A162" s="17" t="s">
        <v>184</v>
      </c>
      <c r="B162" s="3" t="s">
        <v>193</v>
      </c>
      <c r="C162" s="35">
        <f t="shared" si="13"/>
        <v>2106000</v>
      </c>
      <c r="D162" s="35">
        <f t="shared" si="13"/>
        <v>2106000</v>
      </c>
      <c r="E162" s="35">
        <f t="shared" si="14"/>
        <v>1280824.88</v>
      </c>
      <c r="F162" s="35">
        <f t="shared" si="15"/>
        <v>1075882.68</v>
      </c>
      <c r="G162" s="27">
        <f t="shared" si="11"/>
        <v>60.8178955365622</v>
      </c>
      <c r="H162" s="30">
        <f t="shared" si="12"/>
        <v>825175.1200000001</v>
      </c>
    </row>
    <row r="163" spans="1:8" ht="12.75">
      <c r="A163" s="3" t="s">
        <v>113</v>
      </c>
      <c r="B163" s="3" t="s">
        <v>194</v>
      </c>
      <c r="C163" s="35">
        <f t="shared" si="13"/>
        <v>1573000</v>
      </c>
      <c r="D163" s="35">
        <f t="shared" si="13"/>
        <v>1573000</v>
      </c>
      <c r="E163" s="35">
        <f t="shared" si="14"/>
        <v>947726.06</v>
      </c>
      <c r="F163" s="35">
        <f t="shared" si="15"/>
        <v>964423.28</v>
      </c>
      <c r="G163" s="27">
        <f t="shared" si="11"/>
        <v>60.249590591226955</v>
      </c>
      <c r="H163" s="30">
        <f t="shared" si="12"/>
        <v>625273.94</v>
      </c>
    </row>
    <row r="164" spans="1:8" ht="12.75">
      <c r="A164" s="5" t="s">
        <v>116</v>
      </c>
      <c r="B164" s="3" t="s">
        <v>358</v>
      </c>
      <c r="C164" s="35">
        <f aca="true" t="shared" si="16" ref="C164:D166">C204</f>
        <v>35000</v>
      </c>
      <c r="D164" s="35">
        <f t="shared" si="16"/>
        <v>35000</v>
      </c>
      <c r="E164" s="35">
        <f t="shared" si="14"/>
        <v>0</v>
      </c>
      <c r="F164" s="35">
        <f t="shared" si="15"/>
        <v>0</v>
      </c>
      <c r="G164" s="27"/>
      <c r="H164" s="30"/>
    </row>
    <row r="165" spans="1:8" ht="12.75">
      <c r="A165" s="3" t="s">
        <v>115</v>
      </c>
      <c r="B165" s="3" t="s">
        <v>195</v>
      </c>
      <c r="C165" s="35">
        <f>C205</f>
        <v>475100</v>
      </c>
      <c r="D165" s="35">
        <f t="shared" si="16"/>
        <v>475100</v>
      </c>
      <c r="E165" s="35">
        <f t="shared" si="14"/>
        <v>321660.03</v>
      </c>
      <c r="F165" s="35">
        <f t="shared" si="15"/>
        <v>296493.82</v>
      </c>
      <c r="G165" s="27">
        <f t="shared" si="11"/>
        <v>67.70364765312567</v>
      </c>
      <c r="H165" s="30">
        <f t="shared" si="12"/>
        <v>153439.96999999997</v>
      </c>
    </row>
    <row r="166" spans="1:8" ht="25.5">
      <c r="A166" s="13" t="s">
        <v>118</v>
      </c>
      <c r="B166" s="3" t="s">
        <v>196</v>
      </c>
      <c r="C166" s="35">
        <f>C206</f>
        <v>192600</v>
      </c>
      <c r="D166" s="35">
        <f t="shared" si="16"/>
        <v>454050.8</v>
      </c>
      <c r="E166" s="35">
        <f t="shared" si="14"/>
        <v>270013.32</v>
      </c>
      <c r="F166" s="35">
        <f t="shared" si="15"/>
        <v>205791.26</v>
      </c>
      <c r="G166" s="27">
        <f t="shared" si="11"/>
        <v>59.467645470506824</v>
      </c>
      <c r="H166" s="30">
        <f t="shared" si="12"/>
        <v>184037.47999999998</v>
      </c>
    </row>
    <row r="167" spans="1:8" ht="25.5">
      <c r="A167" s="13" t="s">
        <v>120</v>
      </c>
      <c r="B167" s="3" t="s">
        <v>197</v>
      </c>
      <c r="C167" s="35">
        <f>C195+C207</f>
        <v>1445580</v>
      </c>
      <c r="D167" s="35">
        <f>D195+D207</f>
        <v>1372256.2</v>
      </c>
      <c r="E167" s="35">
        <f>E195+E207</f>
        <v>932512.79</v>
      </c>
      <c r="F167" s="35">
        <f>F195+F207</f>
        <v>1107532.62</v>
      </c>
      <c r="G167" s="27">
        <f t="shared" si="11"/>
        <v>67.95471501604439</v>
      </c>
      <c r="H167" s="30">
        <f t="shared" si="12"/>
        <v>439743.4099999999</v>
      </c>
    </row>
    <row r="168" spans="1:8" ht="12.75">
      <c r="A168" s="13" t="s">
        <v>408</v>
      </c>
      <c r="B168" s="3" t="s">
        <v>410</v>
      </c>
      <c r="C168" s="35"/>
      <c r="D168" s="35">
        <f>D208</f>
        <v>28000</v>
      </c>
      <c r="E168" s="35"/>
      <c r="F168" s="35"/>
      <c r="G168" s="27"/>
      <c r="H168" s="30"/>
    </row>
    <row r="169" spans="1:8" ht="12.75">
      <c r="A169" s="13" t="s">
        <v>359</v>
      </c>
      <c r="B169" s="3" t="s">
        <v>372</v>
      </c>
      <c r="C169" s="35">
        <f>C209</f>
        <v>170000</v>
      </c>
      <c r="D169" s="35">
        <f>D209</f>
        <v>520000</v>
      </c>
      <c r="E169" s="35">
        <f>E209</f>
        <v>350000</v>
      </c>
      <c r="F169" s="35"/>
      <c r="G169" s="27">
        <f t="shared" si="11"/>
        <v>67.3076923076923</v>
      </c>
      <c r="H169" s="30">
        <f t="shared" si="12"/>
        <v>170000</v>
      </c>
    </row>
    <row r="170" spans="1:8" ht="38.25">
      <c r="A170" s="17" t="s">
        <v>172</v>
      </c>
      <c r="B170" s="3" t="s">
        <v>198</v>
      </c>
      <c r="C170" s="35">
        <f>C184</f>
        <v>4315000</v>
      </c>
      <c r="D170" s="35">
        <f>D184</f>
        <v>4315000</v>
      </c>
      <c r="E170" s="35">
        <f>E184</f>
        <v>1315000</v>
      </c>
      <c r="F170" s="35">
        <f>F184+F178</f>
        <v>99143.13</v>
      </c>
      <c r="G170" s="27">
        <f t="shared" si="11"/>
        <v>30.475086906141367</v>
      </c>
      <c r="H170" s="30">
        <f t="shared" si="12"/>
        <v>3000000</v>
      </c>
    </row>
    <row r="171" spans="1:8" ht="51">
      <c r="A171" s="17" t="s">
        <v>166</v>
      </c>
      <c r="B171" s="3" t="s">
        <v>199</v>
      </c>
      <c r="C171" s="35">
        <f>C179+C196+C185+C190</f>
        <v>104316700</v>
      </c>
      <c r="D171" s="35">
        <f>D179+D196+D185+D190</f>
        <v>104751700</v>
      </c>
      <c r="E171" s="35">
        <f>E179+E196+E185+E190</f>
        <v>65128315.75</v>
      </c>
      <c r="F171" s="35">
        <f>F179+F196+F185</f>
        <v>73975900.61</v>
      </c>
      <c r="G171" s="27">
        <f t="shared" si="11"/>
        <v>62.17399407360453</v>
      </c>
      <c r="H171" s="30">
        <f t="shared" si="12"/>
        <v>39623384.25</v>
      </c>
    </row>
    <row r="172" spans="1:8" ht="12.75">
      <c r="A172" s="17" t="s">
        <v>168</v>
      </c>
      <c r="B172" s="3" t="s">
        <v>200</v>
      </c>
      <c r="C172" s="35">
        <f>C180+C197+C186+C191</f>
        <v>3757600</v>
      </c>
      <c r="D172" s="35">
        <f>D180+D186+D197+D191</f>
        <v>6818300</v>
      </c>
      <c r="E172" s="35">
        <f>E180+E186+E197+E191</f>
        <v>1840697.45</v>
      </c>
      <c r="F172" s="35">
        <f>F180+F186+F197</f>
        <v>2728181.05</v>
      </c>
      <c r="G172" s="27">
        <f t="shared" si="11"/>
        <v>26.99642799524808</v>
      </c>
      <c r="H172" s="30">
        <f t="shared" si="12"/>
        <v>4977602.55</v>
      </c>
    </row>
    <row r="173" spans="1:8" ht="51">
      <c r="A173" s="17" t="s">
        <v>154</v>
      </c>
      <c r="B173" s="3" t="s">
        <v>201</v>
      </c>
      <c r="C173" s="35">
        <f>C181+C187+C192</f>
        <v>76392100</v>
      </c>
      <c r="D173" s="35">
        <f>D181+D187+D192</f>
        <v>76392100</v>
      </c>
      <c r="E173" s="35">
        <f>E181+E187+E192</f>
        <v>50470837.4</v>
      </c>
      <c r="F173" s="35">
        <f>F181+F187</f>
        <v>51248374.230000004</v>
      </c>
      <c r="G173" s="27">
        <f t="shared" si="11"/>
        <v>66.06813715030742</v>
      </c>
      <c r="H173" s="30">
        <f t="shared" si="12"/>
        <v>25921262.6</v>
      </c>
    </row>
    <row r="174" spans="1:8" ht="12.75">
      <c r="A174" s="17" t="s">
        <v>156</v>
      </c>
      <c r="B174" s="3" t="s">
        <v>202</v>
      </c>
      <c r="C174" s="35">
        <f>C182+C188+C193+C198</f>
        <v>3993300</v>
      </c>
      <c r="D174" s="35">
        <f>D182+D188+D193+D198</f>
        <v>5045600</v>
      </c>
      <c r="E174" s="35">
        <f>E182+E188+E193+E198</f>
        <v>2063162.42</v>
      </c>
      <c r="F174" s="35">
        <f>F182+F188+F198</f>
        <v>3320675.31</v>
      </c>
      <c r="G174" s="27">
        <f t="shared" si="11"/>
        <v>40.890328603139366</v>
      </c>
      <c r="H174" s="30">
        <f t="shared" si="12"/>
        <v>2982437.58</v>
      </c>
    </row>
    <row r="175" spans="1:8" ht="12.75">
      <c r="A175" s="3" t="s">
        <v>124</v>
      </c>
      <c r="B175" s="3" t="s">
        <v>203</v>
      </c>
      <c r="C175" s="35">
        <f>C210</f>
        <v>49000</v>
      </c>
      <c r="D175" s="35">
        <f>D210</f>
        <v>50500</v>
      </c>
      <c r="E175" s="35">
        <f>E210</f>
        <v>11484.71</v>
      </c>
      <c r="F175" s="35">
        <f>F210</f>
        <v>70460.19</v>
      </c>
      <c r="G175" s="27">
        <f t="shared" si="11"/>
        <v>22.741999999999997</v>
      </c>
      <c r="H175" s="30">
        <f t="shared" si="12"/>
        <v>39015.29</v>
      </c>
    </row>
    <row r="176" spans="1:8" ht="12.75">
      <c r="A176" s="3" t="s">
        <v>336</v>
      </c>
      <c r="B176" s="3" t="s">
        <v>371</v>
      </c>
      <c r="C176" s="35">
        <f>C211</f>
        <v>6000</v>
      </c>
      <c r="D176" s="35">
        <f>D211</f>
        <v>22000</v>
      </c>
      <c r="E176" s="35">
        <f>E211</f>
        <v>20929.82</v>
      </c>
      <c r="F176" s="35"/>
      <c r="G176" s="27"/>
      <c r="H176" s="30"/>
    </row>
    <row r="177" spans="1:8" ht="12.75">
      <c r="A177" s="23" t="s">
        <v>57</v>
      </c>
      <c r="B177" s="23" t="s">
        <v>58</v>
      </c>
      <c r="C177" s="31">
        <f>C180+C181+C179+C182</f>
        <v>31665800</v>
      </c>
      <c r="D177" s="31">
        <f>D180+D181+D179+D182</f>
        <v>32460800</v>
      </c>
      <c r="E177" s="31">
        <f>E180+E181+E179+E182</f>
        <v>18650634.13</v>
      </c>
      <c r="F177" s="31">
        <f>F180+F181+F179+F182+F178</f>
        <v>23792618.1</v>
      </c>
      <c r="G177" s="28">
        <f t="shared" si="11"/>
        <v>57.45586716901616</v>
      </c>
      <c r="H177" s="33">
        <f t="shared" si="12"/>
        <v>13810165.870000001</v>
      </c>
    </row>
    <row r="178" spans="1:8" ht="38.25">
      <c r="A178" s="17" t="s">
        <v>172</v>
      </c>
      <c r="B178" s="3" t="s">
        <v>352</v>
      </c>
      <c r="C178" s="31"/>
      <c r="D178" s="31"/>
      <c r="E178" s="31"/>
      <c r="F178" s="34">
        <v>0</v>
      </c>
      <c r="G178" s="28"/>
      <c r="H178" s="33"/>
    </row>
    <row r="179" spans="1:8" ht="51">
      <c r="A179" s="17" t="s">
        <v>166</v>
      </c>
      <c r="B179" s="3" t="s">
        <v>167</v>
      </c>
      <c r="C179" s="35">
        <v>17370400</v>
      </c>
      <c r="D179" s="35">
        <v>17370400</v>
      </c>
      <c r="E179" s="35">
        <v>8894477.03</v>
      </c>
      <c r="F179" s="34">
        <v>13851686.87</v>
      </c>
      <c r="G179" s="27">
        <f>E179/D179*100</f>
        <v>51.20479108137982</v>
      </c>
      <c r="H179" s="30">
        <f>D179-E179</f>
        <v>8475922.97</v>
      </c>
    </row>
    <row r="180" spans="1:8" ht="12.75">
      <c r="A180" s="17" t="s">
        <v>168</v>
      </c>
      <c r="B180" s="3" t="s">
        <v>169</v>
      </c>
      <c r="C180" s="3">
        <v>200000</v>
      </c>
      <c r="D180" s="34">
        <v>200000</v>
      </c>
      <c r="E180" s="34">
        <v>130480.28</v>
      </c>
      <c r="F180" s="34">
        <v>156445.17</v>
      </c>
      <c r="G180" s="27">
        <f t="shared" si="11"/>
        <v>65.24014</v>
      </c>
      <c r="H180" s="30">
        <f t="shared" si="12"/>
        <v>69519.72</v>
      </c>
    </row>
    <row r="181" spans="1:8" ht="51">
      <c r="A181" s="17" t="s">
        <v>154</v>
      </c>
      <c r="B181" s="3" t="s">
        <v>170</v>
      </c>
      <c r="C181" s="34">
        <v>13995400</v>
      </c>
      <c r="D181" s="34">
        <v>13995400</v>
      </c>
      <c r="E181" s="34">
        <v>9552676.82</v>
      </c>
      <c r="F181" s="34">
        <v>9534686.06</v>
      </c>
      <c r="G181" s="27">
        <f t="shared" si="11"/>
        <v>68.25583277362563</v>
      </c>
      <c r="H181" s="30">
        <f t="shared" si="12"/>
        <v>4442723.18</v>
      </c>
    </row>
    <row r="182" spans="1:8" ht="12.75">
      <c r="A182" s="17" t="s">
        <v>156</v>
      </c>
      <c r="B182" s="3" t="s">
        <v>171</v>
      </c>
      <c r="C182" s="34">
        <v>100000</v>
      </c>
      <c r="D182" s="34">
        <v>895000</v>
      </c>
      <c r="E182" s="34">
        <v>73000</v>
      </c>
      <c r="F182" s="34">
        <v>249800</v>
      </c>
      <c r="G182" s="27">
        <f>E182/D182*100</f>
        <v>8.156424581005586</v>
      </c>
      <c r="H182" s="30">
        <f>D182-E182</f>
        <v>822000</v>
      </c>
    </row>
    <row r="183" spans="1:8" ht="12.75">
      <c r="A183" s="23" t="s">
        <v>59</v>
      </c>
      <c r="B183" s="23" t="s">
        <v>60</v>
      </c>
      <c r="C183" s="31">
        <f>C185+C186+C187+C188+C184</f>
        <v>148782900</v>
      </c>
      <c r="D183" s="31">
        <f>D185+D186+D187+D188+D184</f>
        <v>152053000</v>
      </c>
      <c r="E183" s="31">
        <f>E185+E186+E187+E188+E184</f>
        <v>94641911.78</v>
      </c>
      <c r="F183" s="31">
        <f>F185+F186+F187+F188+F184</f>
        <v>106860598.18</v>
      </c>
      <c r="G183" s="28">
        <f t="shared" si="11"/>
        <v>62.24271259363512</v>
      </c>
      <c r="H183" s="33">
        <f t="shared" si="12"/>
        <v>57411088.22</v>
      </c>
    </row>
    <row r="184" spans="1:8" ht="38.25">
      <c r="A184" s="17" t="s">
        <v>172</v>
      </c>
      <c r="B184" s="3" t="s">
        <v>173</v>
      </c>
      <c r="C184" s="3">
        <v>4315000</v>
      </c>
      <c r="D184" s="35">
        <v>4315000</v>
      </c>
      <c r="E184" s="35">
        <v>1315000</v>
      </c>
      <c r="F184" s="35">
        <v>99143.13</v>
      </c>
      <c r="G184" s="27">
        <f>E184/D184*100</f>
        <v>30.475086906141367</v>
      </c>
      <c r="H184" s="30">
        <f>D184-E184</f>
        <v>3000000</v>
      </c>
    </row>
    <row r="185" spans="1:8" ht="51">
      <c r="A185" s="17" t="s">
        <v>166</v>
      </c>
      <c r="B185" s="3" t="s">
        <v>174</v>
      </c>
      <c r="C185" s="3">
        <v>80256300</v>
      </c>
      <c r="D185" s="34">
        <v>80256300</v>
      </c>
      <c r="E185" s="34">
        <v>52173113.4</v>
      </c>
      <c r="F185" s="34">
        <v>59615746.29</v>
      </c>
      <c r="G185" s="27">
        <f t="shared" si="11"/>
        <v>65.00812197920911</v>
      </c>
      <c r="H185" s="30">
        <f t="shared" si="12"/>
        <v>28083186.6</v>
      </c>
    </row>
    <row r="186" spans="1:8" ht="12.75">
      <c r="A186" s="17" t="s">
        <v>168</v>
      </c>
      <c r="B186" s="3" t="s">
        <v>175</v>
      </c>
      <c r="C186" s="3">
        <v>2831600</v>
      </c>
      <c r="D186" s="34">
        <v>5892300</v>
      </c>
      <c r="E186" s="34">
        <v>1480666.17</v>
      </c>
      <c r="F186" s="34">
        <v>2382937.28</v>
      </c>
      <c r="G186" s="27">
        <f t="shared" si="11"/>
        <v>25.128832035028765</v>
      </c>
      <c r="H186" s="30">
        <f t="shared" si="12"/>
        <v>4411633.83</v>
      </c>
    </row>
    <row r="187" spans="1:8" ht="51">
      <c r="A187" s="17" t="s">
        <v>154</v>
      </c>
      <c r="B187" s="3" t="s">
        <v>176</v>
      </c>
      <c r="C187" s="3">
        <v>57896700</v>
      </c>
      <c r="D187" s="34">
        <v>57896700</v>
      </c>
      <c r="E187" s="34">
        <v>37795826.79</v>
      </c>
      <c r="F187" s="34">
        <v>41713688.17</v>
      </c>
      <c r="G187" s="27">
        <f t="shared" si="11"/>
        <v>65.28148718320733</v>
      </c>
      <c r="H187" s="30">
        <f t="shared" si="12"/>
        <v>20100873.21</v>
      </c>
    </row>
    <row r="188" spans="1:8" ht="12.75">
      <c r="A188" s="17" t="s">
        <v>156</v>
      </c>
      <c r="B188" s="3" t="s">
        <v>177</v>
      </c>
      <c r="C188" s="34">
        <v>3483300</v>
      </c>
      <c r="D188" s="34">
        <v>3692700</v>
      </c>
      <c r="E188" s="34">
        <v>1877305.42</v>
      </c>
      <c r="F188" s="34">
        <v>3049083.31</v>
      </c>
      <c r="G188" s="27">
        <f t="shared" si="11"/>
        <v>50.838286890351235</v>
      </c>
      <c r="H188" s="30">
        <f t="shared" si="12"/>
        <v>1815394.58</v>
      </c>
    </row>
    <row r="189" spans="1:8" ht="12.75">
      <c r="A189" s="14" t="s">
        <v>393</v>
      </c>
      <c r="B189" s="1" t="s">
        <v>394</v>
      </c>
      <c r="C189" s="33">
        <f>C190+C191+C192+C193</f>
        <v>10680000</v>
      </c>
      <c r="D189" s="33">
        <f>D190+D191+D192+D193</f>
        <v>11127900</v>
      </c>
      <c r="E189" s="33">
        <f>E190+E191+E192+E193</f>
        <v>6978710.24</v>
      </c>
      <c r="F189" s="34"/>
      <c r="G189" s="27"/>
      <c r="H189" s="30"/>
    </row>
    <row r="190" spans="1:8" ht="51">
      <c r="A190" s="17" t="s">
        <v>166</v>
      </c>
      <c r="B190" s="3" t="s">
        <v>395</v>
      </c>
      <c r="C190" s="34">
        <v>5700000</v>
      </c>
      <c r="D190" s="34">
        <v>6150000</v>
      </c>
      <c r="E190" s="34">
        <v>3698229.45</v>
      </c>
      <c r="F190" s="34"/>
      <c r="G190" s="27"/>
      <c r="H190" s="30"/>
    </row>
    <row r="191" spans="1:8" ht="12.75">
      <c r="A191" s="17" t="s">
        <v>168</v>
      </c>
      <c r="B191" s="3" t="s">
        <v>396</v>
      </c>
      <c r="C191" s="34">
        <v>170000</v>
      </c>
      <c r="D191" s="34">
        <v>170000</v>
      </c>
      <c r="E191" s="34">
        <v>66890</v>
      </c>
      <c r="F191" s="34"/>
      <c r="G191" s="27"/>
      <c r="H191" s="30"/>
    </row>
    <row r="192" spans="1:8" ht="51">
      <c r="A192" s="17" t="s">
        <v>154</v>
      </c>
      <c r="B192" s="3" t="s">
        <v>397</v>
      </c>
      <c r="C192" s="34">
        <v>4500000</v>
      </c>
      <c r="D192" s="34">
        <v>4500000</v>
      </c>
      <c r="E192" s="34">
        <v>3122333.79</v>
      </c>
      <c r="F192" s="34"/>
      <c r="G192" s="27"/>
      <c r="H192" s="30"/>
    </row>
    <row r="193" spans="1:8" ht="12.75">
      <c r="A193" s="17" t="s">
        <v>156</v>
      </c>
      <c r="B193" s="3" t="s">
        <v>398</v>
      </c>
      <c r="C193" s="34">
        <v>310000</v>
      </c>
      <c r="D193" s="34">
        <v>307900</v>
      </c>
      <c r="E193" s="34">
        <v>91257</v>
      </c>
      <c r="F193" s="34"/>
      <c r="G193" s="27"/>
      <c r="H193" s="30"/>
    </row>
    <row r="194" spans="1:8" ht="12.75">
      <c r="A194" s="23" t="s">
        <v>61</v>
      </c>
      <c r="B194" s="23" t="s">
        <v>62</v>
      </c>
      <c r="C194" s="31">
        <f>C195+C196+C197+C198</f>
        <v>1899580</v>
      </c>
      <c r="D194" s="31">
        <f>D195+D196+D197+D198</f>
        <v>1940707</v>
      </c>
      <c r="E194" s="31">
        <f>E195+E196+E197+E198</f>
        <v>725206.62</v>
      </c>
      <c r="F194" s="31">
        <f>F195+F196+F197+F198</f>
        <v>876026.77</v>
      </c>
      <c r="G194" s="28">
        <f t="shared" si="11"/>
        <v>37.36816634350265</v>
      </c>
      <c r="H194" s="33">
        <f t="shared" si="12"/>
        <v>1215500.38</v>
      </c>
    </row>
    <row r="195" spans="1:8" ht="25.5">
      <c r="A195" s="13" t="s">
        <v>120</v>
      </c>
      <c r="B195" s="3" t="s">
        <v>178</v>
      </c>
      <c r="C195" s="3">
        <v>253580</v>
      </c>
      <c r="D195" s="34">
        <v>259707</v>
      </c>
      <c r="E195" s="34">
        <v>178449.75</v>
      </c>
      <c r="F195" s="34">
        <v>156968.72</v>
      </c>
      <c r="G195" s="27">
        <f t="shared" si="11"/>
        <v>68.711952315494</v>
      </c>
      <c r="H195" s="30">
        <f t="shared" si="12"/>
        <v>81257.25</v>
      </c>
    </row>
    <row r="196" spans="1:8" ht="51">
      <c r="A196" s="17" t="s">
        <v>166</v>
      </c>
      <c r="B196" s="3" t="s">
        <v>179</v>
      </c>
      <c r="C196" s="3">
        <v>990000</v>
      </c>
      <c r="D196" s="34">
        <v>975000</v>
      </c>
      <c r="E196" s="34">
        <v>362495.87</v>
      </c>
      <c r="F196" s="34">
        <v>508467.45</v>
      </c>
      <c r="G196" s="27">
        <f t="shared" si="11"/>
        <v>37.17906358974359</v>
      </c>
      <c r="H196" s="30">
        <f t="shared" si="12"/>
        <v>612504.13</v>
      </c>
    </row>
    <row r="197" spans="1:8" ht="12.75">
      <c r="A197" s="17" t="s">
        <v>168</v>
      </c>
      <c r="B197" s="3" t="s">
        <v>180</v>
      </c>
      <c r="C197" s="34">
        <v>556000</v>
      </c>
      <c r="D197" s="34">
        <v>556000</v>
      </c>
      <c r="E197" s="34">
        <v>162661</v>
      </c>
      <c r="F197" s="34">
        <v>188798.6</v>
      </c>
      <c r="G197" s="27">
        <f t="shared" si="11"/>
        <v>29.255575539568348</v>
      </c>
      <c r="H197" s="30">
        <f t="shared" si="12"/>
        <v>393339</v>
      </c>
    </row>
    <row r="198" spans="1:8" ht="12.75">
      <c r="A198" s="17" t="s">
        <v>156</v>
      </c>
      <c r="B198" s="3" t="s">
        <v>335</v>
      </c>
      <c r="C198" s="34">
        <v>100000</v>
      </c>
      <c r="D198" s="34">
        <v>150000</v>
      </c>
      <c r="E198" s="34">
        <v>21600</v>
      </c>
      <c r="F198" s="34">
        <v>21792</v>
      </c>
      <c r="G198" s="27">
        <f>E198/D198*100</f>
        <v>14.399999999999999</v>
      </c>
      <c r="H198" s="30">
        <f>D198-E198</f>
        <v>128400</v>
      </c>
    </row>
    <row r="199" spans="1:8" ht="12.75">
      <c r="A199" s="23" t="s">
        <v>63</v>
      </c>
      <c r="B199" s="23" t="s">
        <v>64</v>
      </c>
      <c r="C199" s="31">
        <f>C200+C202+C207+C210+C203+C205+C206+C204+C209+C211+C201</f>
        <v>12783700</v>
      </c>
      <c r="D199" s="31">
        <f>D200+D202+D207+D210+D203+D205+D206+D204+D209+D211+D201+D208</f>
        <v>13361200</v>
      </c>
      <c r="E199" s="31">
        <f>E200+E202+E207+E210+E203+E205+E206+E204+E209+E211+E201</f>
        <v>8160401.87</v>
      </c>
      <c r="F199" s="31">
        <f>F200+F202+F207+F210+F203+F205+F206+F204+F201</f>
        <v>8193975.750000001</v>
      </c>
      <c r="G199" s="28">
        <f t="shared" si="11"/>
        <v>61.0753665089962</v>
      </c>
      <c r="H199" s="33">
        <f t="shared" si="12"/>
        <v>5200798.13</v>
      </c>
    </row>
    <row r="200" spans="1:8" ht="12.75">
      <c r="A200" s="17" t="s">
        <v>131</v>
      </c>
      <c r="B200" s="3" t="s">
        <v>181</v>
      </c>
      <c r="C200" s="34">
        <v>6975000</v>
      </c>
      <c r="D200" s="34">
        <v>6975000</v>
      </c>
      <c r="E200" s="34">
        <v>4203240.01</v>
      </c>
      <c r="F200" s="34">
        <v>4630360.62</v>
      </c>
      <c r="G200" s="27">
        <f t="shared" si="11"/>
        <v>60.26150551971325</v>
      </c>
      <c r="H200" s="30">
        <f t="shared" si="12"/>
        <v>2771759.99</v>
      </c>
    </row>
    <row r="201" spans="1:8" ht="25.5">
      <c r="A201" s="17" t="s">
        <v>182</v>
      </c>
      <c r="B201" s="3" t="s">
        <v>183</v>
      </c>
      <c r="C201" s="34">
        <v>10000</v>
      </c>
      <c r="D201" s="34">
        <v>10000</v>
      </c>
      <c r="E201" s="34">
        <v>460</v>
      </c>
      <c r="F201" s="34">
        <v>0</v>
      </c>
      <c r="G201" s="27">
        <f>E201/D201*100</f>
        <v>4.6</v>
      </c>
      <c r="H201" s="30">
        <f>D201-E201</f>
        <v>9540</v>
      </c>
    </row>
    <row r="202" spans="1:8" ht="38.25">
      <c r="A202" s="17" t="s">
        <v>184</v>
      </c>
      <c r="B202" s="3" t="s">
        <v>185</v>
      </c>
      <c r="C202" s="34">
        <v>2106000</v>
      </c>
      <c r="D202" s="34">
        <v>2106000</v>
      </c>
      <c r="E202" s="34">
        <v>1280824.88</v>
      </c>
      <c r="F202" s="34">
        <v>1075882.68</v>
      </c>
      <c r="G202" s="27">
        <f t="shared" si="11"/>
        <v>60.8178955365622</v>
      </c>
      <c r="H202" s="30">
        <f t="shared" si="12"/>
        <v>825175.1200000001</v>
      </c>
    </row>
    <row r="203" spans="1:8" ht="12.75">
      <c r="A203" s="3" t="s">
        <v>113</v>
      </c>
      <c r="B203" s="3" t="s">
        <v>186</v>
      </c>
      <c r="C203" s="34">
        <v>1573000</v>
      </c>
      <c r="D203" s="34">
        <v>1573000</v>
      </c>
      <c r="E203" s="34">
        <v>947726.06</v>
      </c>
      <c r="F203" s="34">
        <v>964423.28</v>
      </c>
      <c r="G203" s="27">
        <f t="shared" si="11"/>
        <v>60.249590591226955</v>
      </c>
      <c r="H203" s="30">
        <f t="shared" si="12"/>
        <v>625273.94</v>
      </c>
    </row>
    <row r="204" spans="1:8" ht="12.75">
      <c r="A204" s="5" t="s">
        <v>116</v>
      </c>
      <c r="B204" s="3" t="s">
        <v>357</v>
      </c>
      <c r="C204" s="34">
        <v>35000</v>
      </c>
      <c r="D204" s="34">
        <v>35000</v>
      </c>
      <c r="E204" s="34">
        <v>0</v>
      </c>
      <c r="F204" s="34">
        <v>0</v>
      </c>
      <c r="G204" s="27">
        <f t="shared" si="11"/>
        <v>0</v>
      </c>
      <c r="H204" s="30">
        <f t="shared" si="12"/>
        <v>35000</v>
      </c>
    </row>
    <row r="205" spans="1:8" ht="12.75">
      <c r="A205" s="3" t="s">
        <v>115</v>
      </c>
      <c r="B205" s="3" t="s">
        <v>187</v>
      </c>
      <c r="C205" s="34">
        <v>475100</v>
      </c>
      <c r="D205" s="34">
        <v>475100</v>
      </c>
      <c r="E205" s="34">
        <v>321660.03</v>
      </c>
      <c r="F205" s="34">
        <v>296493.82</v>
      </c>
      <c r="G205" s="27">
        <f t="shared" si="11"/>
        <v>67.70364765312567</v>
      </c>
      <c r="H205" s="30">
        <f t="shared" si="12"/>
        <v>153439.96999999997</v>
      </c>
    </row>
    <row r="206" spans="1:8" ht="25.5">
      <c r="A206" s="13" t="s">
        <v>118</v>
      </c>
      <c r="B206" s="3" t="s">
        <v>188</v>
      </c>
      <c r="C206" s="34">
        <v>192600</v>
      </c>
      <c r="D206" s="34">
        <v>454050.8</v>
      </c>
      <c r="E206" s="34">
        <v>270013.32</v>
      </c>
      <c r="F206" s="34">
        <v>205791.26</v>
      </c>
      <c r="G206" s="27">
        <f t="shared" si="11"/>
        <v>59.467645470506824</v>
      </c>
      <c r="H206" s="30">
        <f t="shared" si="12"/>
        <v>184037.47999999998</v>
      </c>
    </row>
    <row r="207" spans="1:8" ht="25.5">
      <c r="A207" s="13" t="s">
        <v>120</v>
      </c>
      <c r="B207" s="3" t="s">
        <v>189</v>
      </c>
      <c r="C207" s="34">
        <v>1192000</v>
      </c>
      <c r="D207" s="34">
        <v>1112549.2</v>
      </c>
      <c r="E207" s="34">
        <v>754063.04</v>
      </c>
      <c r="F207" s="34">
        <v>950563.9</v>
      </c>
      <c r="G207" s="27">
        <f t="shared" si="11"/>
        <v>67.77794995493234</v>
      </c>
      <c r="H207" s="30">
        <f t="shared" si="12"/>
        <v>358486.1599999999</v>
      </c>
    </row>
    <row r="208" spans="1:8" ht="12.75">
      <c r="A208" s="13" t="s">
        <v>408</v>
      </c>
      <c r="B208" s="3" t="s">
        <v>409</v>
      </c>
      <c r="C208" s="34"/>
      <c r="D208" s="34">
        <v>28000</v>
      </c>
      <c r="E208" s="34"/>
      <c r="F208" s="34"/>
      <c r="G208" s="27"/>
      <c r="H208" s="30"/>
    </row>
    <row r="209" spans="1:8" ht="12.75">
      <c r="A209" s="13" t="s">
        <v>359</v>
      </c>
      <c r="B209" s="3" t="s">
        <v>370</v>
      </c>
      <c r="C209" s="34">
        <v>170000</v>
      </c>
      <c r="D209" s="34">
        <v>520000</v>
      </c>
      <c r="E209" s="34">
        <v>350000</v>
      </c>
      <c r="F209" s="34"/>
      <c r="G209" s="27"/>
      <c r="H209" s="30"/>
    </row>
    <row r="210" spans="1:8" ht="12.75">
      <c r="A210" s="3" t="s">
        <v>124</v>
      </c>
      <c r="B210" s="3" t="s">
        <v>190</v>
      </c>
      <c r="C210" s="34">
        <v>49000</v>
      </c>
      <c r="D210" s="34">
        <v>50500</v>
      </c>
      <c r="E210" s="34">
        <v>11484.71</v>
      </c>
      <c r="F210" s="34">
        <v>70460.19</v>
      </c>
      <c r="G210" s="27">
        <f t="shared" si="11"/>
        <v>22.741999999999997</v>
      </c>
      <c r="H210" s="30">
        <f t="shared" si="12"/>
        <v>39015.29</v>
      </c>
    </row>
    <row r="211" spans="1:8" ht="12.75">
      <c r="A211" s="3" t="s">
        <v>336</v>
      </c>
      <c r="B211" s="3" t="s">
        <v>369</v>
      </c>
      <c r="C211" s="34">
        <v>6000</v>
      </c>
      <c r="D211" s="34">
        <v>22000</v>
      </c>
      <c r="E211" s="34">
        <v>20929.82</v>
      </c>
      <c r="F211" s="34"/>
      <c r="G211" s="27"/>
      <c r="H211" s="30"/>
    </row>
    <row r="212" spans="1:8" ht="12.75">
      <c r="A212" s="1" t="s">
        <v>65</v>
      </c>
      <c r="B212" s="1" t="s">
        <v>66</v>
      </c>
      <c r="C212" s="33">
        <f>C213+C217+C218+C219+C223+C214+C215+C216+C220+C222+C224+C225+C226+C227+C221</f>
        <v>33490449.2</v>
      </c>
      <c r="D212" s="33">
        <f>D213+D217+D218+D219+D223+D214+D215+D216+D220+D222+D224+D225+D226+D227+D221</f>
        <v>35173269.44</v>
      </c>
      <c r="E212" s="33">
        <f>E213+E217+E218+E219+E223+E214+E215+E216+E220+E222+E224+E225+E226+E227+E221</f>
        <v>22413213.37</v>
      </c>
      <c r="F212" s="33">
        <f>F213+F217+F218+F219+F223+F214+F215+F216+F220+F222+F224+F225+F226+F227+F221</f>
        <v>21309261.709999997</v>
      </c>
      <c r="G212" s="28">
        <f t="shared" si="11"/>
        <v>63.722291748378346</v>
      </c>
      <c r="H212" s="33">
        <f t="shared" si="12"/>
        <v>12760056.069999997</v>
      </c>
    </row>
    <row r="213" spans="1:8" ht="12.75">
      <c r="A213" s="17" t="s">
        <v>131</v>
      </c>
      <c r="B213" s="3" t="s">
        <v>220</v>
      </c>
      <c r="C213" s="35">
        <f>C239</f>
        <v>7283013</v>
      </c>
      <c r="D213" s="35">
        <f>D239</f>
        <v>5981013</v>
      </c>
      <c r="E213" s="35">
        <f>E239</f>
        <v>3267865.31</v>
      </c>
      <c r="F213" s="35">
        <f>F239</f>
        <v>4556238.41</v>
      </c>
      <c r="G213" s="27">
        <f t="shared" si="11"/>
        <v>54.6373216376557</v>
      </c>
      <c r="H213" s="30">
        <f t="shared" si="12"/>
        <v>2713147.69</v>
      </c>
    </row>
    <row r="214" spans="1:8" ht="25.5">
      <c r="A214" s="17" t="s">
        <v>182</v>
      </c>
      <c r="B214" s="3" t="s">
        <v>221</v>
      </c>
      <c r="C214" s="35">
        <f aca="true" t="shared" si="17" ref="C214:D219">C240</f>
        <v>3000</v>
      </c>
      <c r="D214" s="35">
        <f t="shared" si="17"/>
        <v>3000</v>
      </c>
      <c r="E214" s="35">
        <f>E240</f>
        <v>345</v>
      </c>
      <c r="F214" s="35">
        <f>F240</f>
        <v>345</v>
      </c>
      <c r="G214" s="27">
        <f t="shared" si="11"/>
        <v>11.5</v>
      </c>
      <c r="H214" s="30">
        <f t="shared" si="12"/>
        <v>2655</v>
      </c>
    </row>
    <row r="215" spans="1:8" ht="38.25">
      <c r="A215" s="17" t="s">
        <v>184</v>
      </c>
      <c r="B215" s="3" t="s">
        <v>222</v>
      </c>
      <c r="C215" s="35">
        <f t="shared" si="17"/>
        <v>2183917</v>
      </c>
      <c r="D215" s="35">
        <f t="shared" si="17"/>
        <v>1748807</v>
      </c>
      <c r="E215" s="35">
        <f aca="true" t="shared" si="18" ref="E215:F220">E241</f>
        <v>792164.85</v>
      </c>
      <c r="F215" s="35">
        <f t="shared" si="18"/>
        <v>1581787.68</v>
      </c>
      <c r="G215" s="27">
        <f t="shared" si="11"/>
        <v>45.297442770986166</v>
      </c>
      <c r="H215" s="30">
        <f t="shared" si="12"/>
        <v>956642.15</v>
      </c>
    </row>
    <row r="216" spans="1:8" ht="12.75">
      <c r="A216" s="3" t="s">
        <v>113</v>
      </c>
      <c r="B216" s="3" t="s">
        <v>223</v>
      </c>
      <c r="C216" s="35">
        <f t="shared" si="17"/>
        <v>742700</v>
      </c>
      <c r="D216" s="35">
        <f t="shared" si="17"/>
        <v>794283.24</v>
      </c>
      <c r="E216" s="35">
        <f t="shared" si="18"/>
        <v>448270.92</v>
      </c>
      <c r="F216" s="35">
        <f t="shared" si="18"/>
        <v>514335.6</v>
      </c>
      <c r="G216" s="27">
        <f t="shared" si="11"/>
        <v>56.43716213878566</v>
      </c>
      <c r="H216" s="30">
        <f t="shared" si="12"/>
        <v>346012.32</v>
      </c>
    </row>
    <row r="217" spans="1:8" ht="38.25">
      <c r="A217" s="17" t="s">
        <v>216</v>
      </c>
      <c r="B217" s="3" t="s">
        <v>224</v>
      </c>
      <c r="C217" s="35">
        <f t="shared" si="17"/>
        <v>2000</v>
      </c>
      <c r="D217" s="35">
        <f t="shared" si="17"/>
        <v>2000</v>
      </c>
      <c r="E217" s="35">
        <f t="shared" si="18"/>
        <v>0</v>
      </c>
      <c r="F217" s="35">
        <f t="shared" si="18"/>
        <v>0</v>
      </c>
      <c r="G217" s="27">
        <f t="shared" si="11"/>
        <v>0</v>
      </c>
      <c r="H217" s="30">
        <f t="shared" si="12"/>
        <v>2000</v>
      </c>
    </row>
    <row r="218" spans="1:8" ht="12.75">
      <c r="A218" s="3" t="s">
        <v>115</v>
      </c>
      <c r="B218" s="3" t="s">
        <v>225</v>
      </c>
      <c r="C218" s="35">
        <f t="shared" si="17"/>
        <v>250000</v>
      </c>
      <c r="D218" s="35">
        <f t="shared" si="17"/>
        <v>263000</v>
      </c>
      <c r="E218" s="35">
        <f t="shared" si="18"/>
        <v>80786</v>
      </c>
      <c r="F218" s="35">
        <f t="shared" si="18"/>
        <v>112930.31</v>
      </c>
      <c r="G218" s="27">
        <f t="shared" si="11"/>
        <v>30.717110266159697</v>
      </c>
      <c r="H218" s="30">
        <f t="shared" si="12"/>
        <v>182214</v>
      </c>
    </row>
    <row r="219" spans="1:8" ht="25.5">
      <c r="A219" s="13" t="s">
        <v>118</v>
      </c>
      <c r="B219" s="3" t="s">
        <v>226</v>
      </c>
      <c r="C219" s="35">
        <f t="shared" si="17"/>
        <v>259000</v>
      </c>
      <c r="D219" s="35">
        <f t="shared" si="17"/>
        <v>396000</v>
      </c>
      <c r="E219" s="35">
        <f t="shared" si="18"/>
        <v>259323.77</v>
      </c>
      <c r="F219" s="35">
        <f t="shared" si="18"/>
        <v>236829.04</v>
      </c>
      <c r="G219" s="27">
        <f t="shared" si="11"/>
        <v>65.4858005050505</v>
      </c>
      <c r="H219" s="30">
        <f t="shared" si="12"/>
        <v>136676.23</v>
      </c>
    </row>
    <row r="220" spans="1:8" ht="25.5">
      <c r="A220" s="13" t="s">
        <v>120</v>
      </c>
      <c r="B220" s="3" t="s">
        <v>227</v>
      </c>
      <c r="C220" s="35">
        <f>C246+C229</f>
        <v>754200</v>
      </c>
      <c r="D220" s="35">
        <f>D246+D229</f>
        <v>1137200</v>
      </c>
      <c r="E220" s="35">
        <f t="shared" si="18"/>
        <v>731084.25</v>
      </c>
      <c r="F220" s="35">
        <f t="shared" si="18"/>
        <v>32679.34</v>
      </c>
      <c r="G220" s="27">
        <f t="shared" si="11"/>
        <v>64.2880979599015</v>
      </c>
      <c r="H220" s="30">
        <f t="shared" si="12"/>
        <v>406115.75</v>
      </c>
    </row>
    <row r="221" spans="1:8" ht="12.75">
      <c r="A221" s="13" t="s">
        <v>359</v>
      </c>
      <c r="B221" s="3" t="s">
        <v>361</v>
      </c>
      <c r="C221" s="35">
        <f>C230</f>
        <v>0</v>
      </c>
      <c r="D221" s="35">
        <f>D230</f>
        <v>0</v>
      </c>
      <c r="E221" s="35">
        <f>E230</f>
        <v>0</v>
      </c>
      <c r="F221" s="35">
        <f>F230</f>
        <v>100000</v>
      </c>
      <c r="G221" s="27"/>
      <c r="H221" s="30"/>
    </row>
    <row r="222" spans="1:8" ht="51">
      <c r="A222" s="17" t="s">
        <v>166</v>
      </c>
      <c r="B222" s="3" t="s">
        <v>228</v>
      </c>
      <c r="C222" s="35">
        <f>C231+C236</f>
        <v>6200000</v>
      </c>
      <c r="D222" s="35">
        <f aca="true" t="shared" si="19" ref="D222:F223">D231+D236</f>
        <v>7080687</v>
      </c>
      <c r="E222" s="35">
        <f t="shared" si="19"/>
        <v>4455538.81</v>
      </c>
      <c r="F222" s="35">
        <f t="shared" si="19"/>
        <v>4574037.9399999995</v>
      </c>
      <c r="G222" s="27">
        <f t="shared" si="11"/>
        <v>62.92523324361039</v>
      </c>
      <c r="H222" s="30">
        <f t="shared" si="12"/>
        <v>2625148.1900000004</v>
      </c>
    </row>
    <row r="223" spans="1:8" ht="12.75">
      <c r="A223" s="17" t="s">
        <v>168</v>
      </c>
      <c r="B223" s="3" t="s">
        <v>229</v>
      </c>
      <c r="C223" s="35">
        <f>C232+C237</f>
        <v>20000</v>
      </c>
      <c r="D223" s="35">
        <f t="shared" si="19"/>
        <v>244600</v>
      </c>
      <c r="E223" s="35">
        <f t="shared" si="19"/>
        <v>15000</v>
      </c>
      <c r="F223" s="35">
        <f t="shared" si="19"/>
        <v>200000</v>
      </c>
      <c r="G223" s="27">
        <f t="shared" si="11"/>
        <v>6.132461161079314</v>
      </c>
      <c r="H223" s="30">
        <f t="shared" si="12"/>
        <v>229600</v>
      </c>
    </row>
    <row r="224" spans="1:8" ht="51">
      <c r="A224" s="17" t="s">
        <v>154</v>
      </c>
      <c r="B224" s="3" t="s">
        <v>230</v>
      </c>
      <c r="C224" s="35">
        <f>C233</f>
        <v>15750619.2</v>
      </c>
      <c r="D224" s="35">
        <f aca="true" t="shared" si="20" ref="D224:F225">D233</f>
        <v>16023679.2</v>
      </c>
      <c r="E224" s="35">
        <f t="shared" si="20"/>
        <v>12357350.32</v>
      </c>
      <c r="F224" s="35">
        <f t="shared" si="20"/>
        <v>9279160.58</v>
      </c>
      <c r="G224" s="27">
        <f t="shared" si="11"/>
        <v>77.11930678192809</v>
      </c>
      <c r="H224" s="30">
        <f t="shared" si="12"/>
        <v>3666328.879999999</v>
      </c>
    </row>
    <row r="225" spans="1:8" ht="12.75">
      <c r="A225" s="17" t="s">
        <v>156</v>
      </c>
      <c r="B225" s="3" t="s">
        <v>231</v>
      </c>
      <c r="C225" s="35">
        <f>C234</f>
        <v>0</v>
      </c>
      <c r="D225" s="35">
        <f t="shared" si="20"/>
        <v>1457000</v>
      </c>
      <c r="E225" s="35">
        <f t="shared" si="20"/>
        <v>0</v>
      </c>
      <c r="F225" s="35">
        <f t="shared" si="20"/>
        <v>100000</v>
      </c>
      <c r="G225" s="27">
        <f t="shared" si="11"/>
        <v>0</v>
      </c>
      <c r="H225" s="30">
        <f t="shared" si="12"/>
        <v>1457000</v>
      </c>
    </row>
    <row r="226" spans="1:8" ht="12.75">
      <c r="A226" s="3" t="s">
        <v>124</v>
      </c>
      <c r="B226" s="3" t="s">
        <v>232</v>
      </c>
      <c r="C226" s="35">
        <f aca="true" t="shared" si="21" ref="C226:F227">C247</f>
        <v>0</v>
      </c>
      <c r="D226" s="35">
        <f t="shared" si="21"/>
        <v>0</v>
      </c>
      <c r="E226" s="35">
        <f t="shared" si="21"/>
        <v>0</v>
      </c>
      <c r="F226" s="35">
        <f t="shared" si="21"/>
        <v>0</v>
      </c>
      <c r="G226" s="27" t="e">
        <f t="shared" si="11"/>
        <v>#DIV/0!</v>
      </c>
      <c r="H226" s="30">
        <f t="shared" si="12"/>
        <v>0</v>
      </c>
    </row>
    <row r="227" spans="1:8" ht="12.75">
      <c r="A227" s="3" t="s">
        <v>336</v>
      </c>
      <c r="B227" s="3" t="s">
        <v>338</v>
      </c>
      <c r="C227" s="34">
        <f t="shared" si="21"/>
        <v>42000</v>
      </c>
      <c r="D227" s="34">
        <f t="shared" si="21"/>
        <v>42000</v>
      </c>
      <c r="E227" s="34">
        <f t="shared" si="21"/>
        <v>5484.14</v>
      </c>
      <c r="F227" s="36">
        <f t="shared" si="21"/>
        <v>20917.81</v>
      </c>
      <c r="G227" s="27">
        <f t="shared" si="11"/>
        <v>13.05747619047619</v>
      </c>
      <c r="H227" s="30">
        <f t="shared" si="12"/>
        <v>36515.86</v>
      </c>
    </row>
    <row r="228" spans="1:8" ht="12.75">
      <c r="A228" s="23" t="s">
        <v>67</v>
      </c>
      <c r="B228" s="23" t="s">
        <v>68</v>
      </c>
      <c r="C228" s="31">
        <f>C231+C232+C233+C234+C229+C230</f>
        <v>21140619.2</v>
      </c>
      <c r="D228" s="31">
        <f>D231+D232+D233+D234+D229+D230</f>
        <v>23760966.2</v>
      </c>
      <c r="E228" s="31">
        <f>E231+E232+E233+E234+E229+E230</f>
        <v>16233106.45</v>
      </c>
      <c r="F228" s="31">
        <f>F231+F232+F233+F234+F230</f>
        <v>13820501.44</v>
      </c>
      <c r="G228" s="28">
        <f t="shared" si="11"/>
        <v>68.318376926945</v>
      </c>
      <c r="H228" s="33">
        <f t="shared" si="12"/>
        <v>7527859.75</v>
      </c>
    </row>
    <row r="229" spans="1:8" ht="25.5">
      <c r="A229" s="13" t="s">
        <v>120</v>
      </c>
      <c r="B229" s="3" t="s">
        <v>333</v>
      </c>
      <c r="C229" s="31"/>
      <c r="D229" s="35"/>
      <c r="E229" s="35"/>
      <c r="F229" s="31"/>
      <c r="G229" s="28"/>
      <c r="H229" s="33"/>
    </row>
    <row r="230" spans="1:8" ht="12.75">
      <c r="A230" s="13" t="s">
        <v>359</v>
      </c>
      <c r="B230" s="3" t="s">
        <v>360</v>
      </c>
      <c r="C230" s="35">
        <v>0</v>
      </c>
      <c r="D230" s="35">
        <v>0</v>
      </c>
      <c r="E230" s="35">
        <v>0</v>
      </c>
      <c r="F230" s="35">
        <v>100000</v>
      </c>
      <c r="G230" s="28"/>
      <c r="H230" s="33"/>
    </row>
    <row r="231" spans="1:8" ht="51">
      <c r="A231" s="17" t="s">
        <v>166</v>
      </c>
      <c r="B231" s="3" t="s">
        <v>204</v>
      </c>
      <c r="C231" s="3">
        <v>5390000</v>
      </c>
      <c r="D231" s="34">
        <v>6070687</v>
      </c>
      <c r="E231" s="34">
        <v>3875756.13</v>
      </c>
      <c r="F231" s="11">
        <v>4141340.86</v>
      </c>
      <c r="G231" s="27">
        <f>E231/D231*100</f>
        <v>63.84378127220197</v>
      </c>
      <c r="H231" s="30">
        <f>D231-E231</f>
        <v>2194930.87</v>
      </c>
    </row>
    <row r="232" spans="1:8" ht="12.75">
      <c r="A232" s="17" t="s">
        <v>168</v>
      </c>
      <c r="B232" s="3" t="s">
        <v>205</v>
      </c>
      <c r="C232" s="34">
        <v>0</v>
      </c>
      <c r="D232" s="11">
        <v>209600</v>
      </c>
      <c r="E232" s="11">
        <v>0</v>
      </c>
      <c r="F232" s="3">
        <v>200000</v>
      </c>
      <c r="G232" s="27">
        <f t="shared" si="11"/>
        <v>0</v>
      </c>
      <c r="H232" s="30">
        <f t="shared" si="12"/>
        <v>209600</v>
      </c>
    </row>
    <row r="233" spans="1:8" ht="51">
      <c r="A233" s="17" t="s">
        <v>154</v>
      </c>
      <c r="B233" s="3" t="s">
        <v>206</v>
      </c>
      <c r="C233" s="34">
        <v>15750619.2</v>
      </c>
      <c r="D233" s="11">
        <v>16023679.2</v>
      </c>
      <c r="E233" s="3">
        <v>12357350.32</v>
      </c>
      <c r="F233" s="11">
        <v>9279160.58</v>
      </c>
      <c r="G233" s="27">
        <f t="shared" si="11"/>
        <v>77.11930678192809</v>
      </c>
      <c r="H233" s="30">
        <f t="shared" si="12"/>
        <v>3666328.879999999</v>
      </c>
    </row>
    <row r="234" spans="1:8" ht="12.75">
      <c r="A234" s="17" t="s">
        <v>156</v>
      </c>
      <c r="B234" s="3" t="s">
        <v>207</v>
      </c>
      <c r="C234" s="3">
        <v>0</v>
      </c>
      <c r="D234" s="11">
        <v>1457000</v>
      </c>
      <c r="E234" s="11">
        <v>0</v>
      </c>
      <c r="F234" s="3">
        <v>100000</v>
      </c>
      <c r="G234" s="27">
        <f t="shared" si="11"/>
        <v>0</v>
      </c>
      <c r="H234" s="30">
        <f t="shared" si="12"/>
        <v>1457000</v>
      </c>
    </row>
    <row r="235" spans="1:8" ht="12.75">
      <c r="A235" s="23" t="s">
        <v>69</v>
      </c>
      <c r="B235" s="23" t="s">
        <v>70</v>
      </c>
      <c r="C235" s="31">
        <f>C236+C237</f>
        <v>830000</v>
      </c>
      <c r="D235" s="31">
        <f>D236+D237</f>
        <v>1045000</v>
      </c>
      <c r="E235" s="31">
        <f>E236+E237</f>
        <v>594782.68</v>
      </c>
      <c r="F235" s="31">
        <f>F236+F237</f>
        <v>432697.08</v>
      </c>
      <c r="G235" s="28">
        <f t="shared" si="11"/>
        <v>56.917002870813405</v>
      </c>
      <c r="H235" s="33">
        <f t="shared" si="12"/>
        <v>450217.31999999995</v>
      </c>
    </row>
    <row r="236" spans="1:8" ht="51">
      <c r="A236" s="17" t="s">
        <v>166</v>
      </c>
      <c r="B236" s="3" t="s">
        <v>208</v>
      </c>
      <c r="C236" s="34">
        <v>810000</v>
      </c>
      <c r="D236" s="34">
        <v>1010000</v>
      </c>
      <c r="E236" s="34">
        <v>579782.68</v>
      </c>
      <c r="F236" s="34">
        <v>432697.08</v>
      </c>
      <c r="G236" s="27">
        <f t="shared" si="11"/>
        <v>57.40422574257427</v>
      </c>
      <c r="H236" s="30">
        <f t="shared" si="12"/>
        <v>430217.31999999995</v>
      </c>
    </row>
    <row r="237" spans="1:8" ht="12.75">
      <c r="A237" s="17" t="s">
        <v>168</v>
      </c>
      <c r="B237" s="3" t="s">
        <v>209</v>
      </c>
      <c r="C237" s="34">
        <v>20000</v>
      </c>
      <c r="D237" s="34">
        <v>35000</v>
      </c>
      <c r="E237" s="34">
        <v>15000</v>
      </c>
      <c r="F237" s="34">
        <v>0</v>
      </c>
      <c r="G237" s="27">
        <f aca="true" t="shared" si="22" ref="G237:G296">E237/D237*100</f>
        <v>42.857142857142854</v>
      </c>
      <c r="H237" s="30">
        <f aca="true" t="shared" si="23" ref="H237:H296">D237-E237</f>
        <v>20000</v>
      </c>
    </row>
    <row r="238" spans="1:8" ht="25.5">
      <c r="A238" s="24" t="s">
        <v>71</v>
      </c>
      <c r="B238" s="23" t="s">
        <v>72</v>
      </c>
      <c r="C238" s="31">
        <f>C239+C244+C240+C241+C242+C243+C245+C246+C247+C248</f>
        <v>11519830</v>
      </c>
      <c r="D238" s="31">
        <f>D239+D244+D240+D241+D242+D243+D245+D246+D247+D248</f>
        <v>10367303.24</v>
      </c>
      <c r="E238" s="31">
        <f>E239+E244+E240+E241+E242+E243+E245+E246+E247+E248</f>
        <v>5585324.239999999</v>
      </c>
      <c r="F238" s="31">
        <f>F239+F244+F240+F241+F242+F243+F245+F246+F247+F248</f>
        <v>7056063.189999999</v>
      </c>
      <c r="G238" s="28">
        <f t="shared" si="22"/>
        <v>53.874417586728164</v>
      </c>
      <c r="H238" s="33">
        <f t="shared" si="23"/>
        <v>4781979.000000001</v>
      </c>
    </row>
    <row r="239" spans="1:8" ht="12.75">
      <c r="A239" s="17" t="s">
        <v>131</v>
      </c>
      <c r="B239" s="3" t="s">
        <v>210</v>
      </c>
      <c r="C239" s="34">
        <v>7283013</v>
      </c>
      <c r="D239" s="34">
        <v>5981013</v>
      </c>
      <c r="E239" s="34">
        <v>3267865.31</v>
      </c>
      <c r="F239" s="34">
        <v>4556238.41</v>
      </c>
      <c r="G239" s="27">
        <f t="shared" si="22"/>
        <v>54.6373216376557</v>
      </c>
      <c r="H239" s="30">
        <f t="shared" si="23"/>
        <v>2713147.69</v>
      </c>
    </row>
    <row r="240" spans="1:8" ht="25.5">
      <c r="A240" s="17" t="s">
        <v>182</v>
      </c>
      <c r="B240" s="3" t="s">
        <v>211</v>
      </c>
      <c r="C240" s="34">
        <v>3000</v>
      </c>
      <c r="D240" s="34">
        <v>3000</v>
      </c>
      <c r="E240" s="34">
        <v>345</v>
      </c>
      <c r="F240" s="34">
        <v>345</v>
      </c>
      <c r="G240" s="27">
        <f t="shared" si="22"/>
        <v>11.5</v>
      </c>
      <c r="H240" s="30">
        <f t="shared" si="23"/>
        <v>2655</v>
      </c>
    </row>
    <row r="241" spans="1:8" ht="38.25">
      <c r="A241" s="17" t="s">
        <v>184</v>
      </c>
      <c r="B241" s="3" t="s">
        <v>212</v>
      </c>
      <c r="C241" s="34">
        <v>2183917</v>
      </c>
      <c r="D241" s="34">
        <v>1748807</v>
      </c>
      <c r="E241" s="34">
        <v>792164.85</v>
      </c>
      <c r="F241" s="34">
        <v>1581787.68</v>
      </c>
      <c r="G241" s="27">
        <f t="shared" si="22"/>
        <v>45.297442770986166</v>
      </c>
      <c r="H241" s="30">
        <f t="shared" si="23"/>
        <v>956642.15</v>
      </c>
    </row>
    <row r="242" spans="1:8" ht="12.75">
      <c r="A242" s="3" t="s">
        <v>113</v>
      </c>
      <c r="B242" s="3" t="s">
        <v>213</v>
      </c>
      <c r="C242" s="34">
        <v>742700</v>
      </c>
      <c r="D242" s="34">
        <v>794283.24</v>
      </c>
      <c r="E242" s="34">
        <v>448270.92</v>
      </c>
      <c r="F242" s="34">
        <v>514335.6</v>
      </c>
      <c r="G242" s="27">
        <f t="shared" si="22"/>
        <v>56.43716213878566</v>
      </c>
      <c r="H242" s="30">
        <f t="shared" si="23"/>
        <v>346012.32</v>
      </c>
    </row>
    <row r="243" spans="1:8" ht="38.25">
      <c r="A243" s="17" t="s">
        <v>216</v>
      </c>
      <c r="B243" s="3" t="s">
        <v>215</v>
      </c>
      <c r="C243" s="34">
        <v>2000</v>
      </c>
      <c r="D243" s="34">
        <v>2000</v>
      </c>
      <c r="E243" s="34">
        <v>0</v>
      </c>
      <c r="F243" s="34">
        <v>0</v>
      </c>
      <c r="G243" s="27">
        <f t="shared" si="22"/>
        <v>0</v>
      </c>
      <c r="H243" s="30">
        <f t="shared" si="23"/>
        <v>2000</v>
      </c>
    </row>
    <row r="244" spans="1:8" ht="12.75">
      <c r="A244" s="3" t="s">
        <v>115</v>
      </c>
      <c r="B244" s="3" t="s">
        <v>214</v>
      </c>
      <c r="C244" s="34">
        <v>250000</v>
      </c>
      <c r="D244" s="34">
        <v>263000</v>
      </c>
      <c r="E244" s="34">
        <v>80786</v>
      </c>
      <c r="F244" s="34">
        <v>112930.31</v>
      </c>
      <c r="G244" s="27">
        <f t="shared" si="22"/>
        <v>30.717110266159697</v>
      </c>
      <c r="H244" s="30">
        <f t="shared" si="23"/>
        <v>182214</v>
      </c>
    </row>
    <row r="245" spans="1:8" ht="25.5">
      <c r="A245" s="13" t="s">
        <v>118</v>
      </c>
      <c r="B245" s="3" t="s">
        <v>217</v>
      </c>
      <c r="C245" s="3">
        <v>259000</v>
      </c>
      <c r="D245" s="34">
        <v>396000</v>
      </c>
      <c r="E245" s="34">
        <v>259323.77</v>
      </c>
      <c r="F245" s="34">
        <v>236829.04</v>
      </c>
      <c r="G245" s="27">
        <f t="shared" si="22"/>
        <v>65.4858005050505</v>
      </c>
      <c r="H245" s="30">
        <f t="shared" si="23"/>
        <v>136676.23</v>
      </c>
    </row>
    <row r="246" spans="1:8" ht="25.5">
      <c r="A246" s="13" t="s">
        <v>120</v>
      </c>
      <c r="B246" s="3" t="s">
        <v>218</v>
      </c>
      <c r="C246" s="3">
        <v>754200</v>
      </c>
      <c r="D246" s="34">
        <v>1137200</v>
      </c>
      <c r="E246" s="34">
        <v>731084.25</v>
      </c>
      <c r="F246" s="34">
        <v>32679.34</v>
      </c>
      <c r="G246" s="27">
        <f t="shared" si="22"/>
        <v>64.2880979599015</v>
      </c>
      <c r="H246" s="30">
        <f t="shared" si="23"/>
        <v>406115.75</v>
      </c>
    </row>
    <row r="247" spans="1:8" ht="12.75">
      <c r="A247" s="3" t="s">
        <v>124</v>
      </c>
      <c r="B247" s="3" t="s">
        <v>219</v>
      </c>
      <c r="C247" s="3">
        <v>0</v>
      </c>
      <c r="D247" s="34">
        <v>0</v>
      </c>
      <c r="E247" s="34">
        <v>0</v>
      </c>
      <c r="F247" s="34"/>
      <c r="G247" s="27" t="e">
        <f t="shared" si="22"/>
        <v>#DIV/0!</v>
      </c>
      <c r="H247" s="30">
        <f t="shared" si="23"/>
        <v>0</v>
      </c>
    </row>
    <row r="248" spans="1:8" ht="12.75">
      <c r="A248" s="3" t="s">
        <v>336</v>
      </c>
      <c r="B248" s="3" t="s">
        <v>337</v>
      </c>
      <c r="C248" s="3">
        <v>42000</v>
      </c>
      <c r="D248" s="34">
        <v>42000</v>
      </c>
      <c r="E248" s="34">
        <v>5484.14</v>
      </c>
      <c r="F248" s="34">
        <v>20917.81</v>
      </c>
      <c r="G248" s="27">
        <f t="shared" si="22"/>
        <v>13.05747619047619</v>
      </c>
      <c r="H248" s="30">
        <f t="shared" si="23"/>
        <v>36515.86</v>
      </c>
    </row>
    <row r="249" spans="1:8" ht="12.75">
      <c r="A249" s="1" t="s">
        <v>73</v>
      </c>
      <c r="B249" s="1" t="s">
        <v>74</v>
      </c>
      <c r="C249" s="33">
        <f aca="true" t="shared" si="24" ref="C249:F250">C250</f>
        <v>0</v>
      </c>
      <c r="D249" s="33">
        <f t="shared" si="24"/>
        <v>81940</v>
      </c>
      <c r="E249" s="33">
        <f t="shared" si="24"/>
        <v>23290</v>
      </c>
      <c r="F249" s="33">
        <f t="shared" si="24"/>
        <v>67290</v>
      </c>
      <c r="G249" s="28">
        <f t="shared" si="22"/>
        <v>28.42323651452282</v>
      </c>
      <c r="H249" s="33">
        <f t="shared" si="23"/>
        <v>58650</v>
      </c>
    </row>
    <row r="250" spans="1:8" ht="12.75">
      <c r="A250" s="23" t="s">
        <v>75</v>
      </c>
      <c r="B250" s="23" t="s">
        <v>76</v>
      </c>
      <c r="C250" s="31">
        <f t="shared" si="24"/>
        <v>0</v>
      </c>
      <c r="D250" s="31">
        <f>D251+D252</f>
        <v>81940</v>
      </c>
      <c r="E250" s="31">
        <f>E251+E252</f>
        <v>23290</v>
      </c>
      <c r="F250" s="31">
        <f t="shared" si="24"/>
        <v>67290</v>
      </c>
      <c r="G250" s="28">
        <f t="shared" si="22"/>
        <v>28.42323651452282</v>
      </c>
      <c r="H250" s="33">
        <f t="shared" si="23"/>
        <v>58650</v>
      </c>
    </row>
    <row r="251" spans="1:8" ht="25.5">
      <c r="A251" s="13" t="s">
        <v>120</v>
      </c>
      <c r="B251" s="3" t="s">
        <v>233</v>
      </c>
      <c r="C251" s="36">
        <v>0</v>
      </c>
      <c r="D251" s="35">
        <v>81940</v>
      </c>
      <c r="E251" s="35">
        <v>23290</v>
      </c>
      <c r="F251" s="34">
        <v>67290</v>
      </c>
      <c r="G251" s="27">
        <f>E251/D251*100</f>
        <v>28.42323651452282</v>
      </c>
      <c r="H251" s="30">
        <f>D251-E251</f>
        <v>58650</v>
      </c>
    </row>
    <row r="252" spans="1:8" ht="38.25">
      <c r="A252" s="17" t="s">
        <v>160</v>
      </c>
      <c r="B252" s="3" t="s">
        <v>347</v>
      </c>
      <c r="C252" s="36"/>
      <c r="D252" s="35">
        <v>0</v>
      </c>
      <c r="E252" s="35">
        <v>0</v>
      </c>
      <c r="F252" s="35">
        <v>0</v>
      </c>
      <c r="G252" s="27"/>
      <c r="H252" s="30"/>
    </row>
    <row r="253" spans="1:8" ht="12.75">
      <c r="A253" s="1" t="s">
        <v>77</v>
      </c>
      <c r="B253" s="1" t="s">
        <v>78</v>
      </c>
      <c r="C253" s="33">
        <f>C254+C256+C257+C255+C258+C259+C261+C260</f>
        <v>21955085</v>
      </c>
      <c r="D253" s="33">
        <f>D254+D256+D257+D255+D258+D259+D261+D260</f>
        <v>29815466.28</v>
      </c>
      <c r="E253" s="33">
        <f>E254+E256+E257+E255+E258+E259+E261+E260</f>
        <v>20954379.99</v>
      </c>
      <c r="F253" s="33">
        <f>F254+F256+F257+F255+F258+F259+F260</f>
        <v>26000623.210000005</v>
      </c>
      <c r="G253" s="28">
        <f t="shared" si="22"/>
        <v>70.28023574481558</v>
      </c>
      <c r="H253" s="33">
        <f t="shared" si="23"/>
        <v>8861086.290000003</v>
      </c>
    </row>
    <row r="254" spans="1:8" ht="12.75">
      <c r="A254" s="17" t="s">
        <v>234</v>
      </c>
      <c r="B254" s="3" t="s">
        <v>246</v>
      </c>
      <c r="C254" s="35">
        <f>C263</f>
        <v>1074200</v>
      </c>
      <c r="D254" s="35">
        <f>D263</f>
        <v>1058709.69</v>
      </c>
      <c r="E254" s="35">
        <f>E263</f>
        <v>645194.11</v>
      </c>
      <c r="F254" s="35">
        <f>F263</f>
        <v>659638.9</v>
      </c>
      <c r="G254" s="27">
        <f t="shared" si="22"/>
        <v>60.94155140867748</v>
      </c>
      <c r="H254" s="30">
        <f t="shared" si="23"/>
        <v>413515.57999999996</v>
      </c>
    </row>
    <row r="255" spans="1:8" ht="25.5">
      <c r="A255" s="17" t="s">
        <v>240</v>
      </c>
      <c r="B255" s="3" t="s">
        <v>247</v>
      </c>
      <c r="C255" s="35">
        <f>C270</f>
        <v>11043800</v>
      </c>
      <c r="D255" s="35">
        <f>D270</f>
        <v>11043800</v>
      </c>
      <c r="E255" s="35">
        <f>E270</f>
        <v>6152324.6</v>
      </c>
      <c r="F255" s="35">
        <f>F270</f>
        <v>5764890.48</v>
      </c>
      <c r="G255" s="27">
        <f>E255/D255*100</f>
        <v>55.70840290479726</v>
      </c>
      <c r="H255" s="30">
        <f>D255-E255</f>
        <v>4891475.4</v>
      </c>
    </row>
    <row r="256" spans="1:8" ht="38.25">
      <c r="A256" s="17" t="s">
        <v>236</v>
      </c>
      <c r="B256" s="3" t="s">
        <v>248</v>
      </c>
      <c r="C256" s="35">
        <f aca="true" t="shared" si="25" ref="C256:F257">C265</f>
        <v>150000</v>
      </c>
      <c r="D256" s="35">
        <f t="shared" si="25"/>
        <v>592756.59</v>
      </c>
      <c r="E256" s="35">
        <f t="shared" si="25"/>
        <v>342335.19</v>
      </c>
      <c r="F256" s="35">
        <f t="shared" si="25"/>
        <v>7375972.07</v>
      </c>
      <c r="G256" s="27">
        <f t="shared" si="22"/>
        <v>57.75308040016899</v>
      </c>
      <c r="H256" s="30">
        <f t="shared" si="23"/>
        <v>250421.39999999997</v>
      </c>
    </row>
    <row r="257" spans="1:8" ht="12.75">
      <c r="A257" s="3" t="s">
        <v>238</v>
      </c>
      <c r="B257" s="3" t="s">
        <v>249</v>
      </c>
      <c r="C257" s="35">
        <f t="shared" si="25"/>
        <v>3227085</v>
      </c>
      <c r="D257" s="35">
        <f t="shared" si="25"/>
        <v>6827200</v>
      </c>
      <c r="E257" s="35">
        <f t="shared" si="25"/>
        <v>5859800</v>
      </c>
      <c r="F257" s="35">
        <f>F266</f>
        <v>4854100</v>
      </c>
      <c r="G257" s="27">
        <f t="shared" si="22"/>
        <v>85.8302085774549</v>
      </c>
      <c r="H257" s="30">
        <f t="shared" si="23"/>
        <v>967400</v>
      </c>
    </row>
    <row r="258" spans="1:8" ht="25.5">
      <c r="A258" s="17" t="s">
        <v>242</v>
      </c>
      <c r="B258" s="3" t="s">
        <v>250</v>
      </c>
      <c r="C258" s="35">
        <f aca="true" t="shared" si="26" ref="C258:E259">C271</f>
        <v>1384200</v>
      </c>
      <c r="D258" s="35">
        <f t="shared" si="26"/>
        <v>1384200</v>
      </c>
      <c r="E258" s="35">
        <f t="shared" si="26"/>
        <v>1383857.3</v>
      </c>
      <c r="F258" s="35">
        <f>F271</f>
        <v>1451607.3</v>
      </c>
      <c r="G258" s="27">
        <f t="shared" si="22"/>
        <v>99.97524201704955</v>
      </c>
      <c r="H258" s="30">
        <f t="shared" si="23"/>
        <v>342.69999999995343</v>
      </c>
    </row>
    <row r="259" spans="1:8" ht="12.75">
      <c r="A259" s="3" t="s">
        <v>244</v>
      </c>
      <c r="B259" s="3" t="s">
        <v>251</v>
      </c>
      <c r="C259" s="35">
        <f t="shared" si="26"/>
        <v>3530800</v>
      </c>
      <c r="D259" s="35">
        <f t="shared" si="26"/>
        <v>3530800</v>
      </c>
      <c r="E259" s="35">
        <f t="shared" si="26"/>
        <v>2039468.79</v>
      </c>
      <c r="F259" s="35">
        <f>F272</f>
        <v>2018614.46</v>
      </c>
      <c r="G259" s="27">
        <f t="shared" si="22"/>
        <v>57.76222923983233</v>
      </c>
      <c r="H259" s="30">
        <f t="shared" si="23"/>
        <v>1491331.21</v>
      </c>
    </row>
    <row r="260" spans="1:8" ht="12.75">
      <c r="A260" s="5" t="s">
        <v>149</v>
      </c>
      <c r="B260" s="3" t="s">
        <v>368</v>
      </c>
      <c r="C260" s="34">
        <f aca="true" t="shared" si="27" ref="C260:E261">C267</f>
        <v>1545000</v>
      </c>
      <c r="D260" s="34">
        <f t="shared" si="27"/>
        <v>5278000</v>
      </c>
      <c r="E260" s="34">
        <f t="shared" si="27"/>
        <v>4531400</v>
      </c>
      <c r="F260" s="35">
        <f>F267</f>
        <v>3875800</v>
      </c>
      <c r="G260" s="27"/>
      <c r="H260" s="30"/>
    </row>
    <row r="261" spans="1:8" ht="12.75">
      <c r="A261" s="3" t="s">
        <v>362</v>
      </c>
      <c r="B261" s="3" t="s">
        <v>364</v>
      </c>
      <c r="C261" s="34">
        <f t="shared" si="27"/>
        <v>0</v>
      </c>
      <c r="D261" s="34">
        <f t="shared" si="27"/>
        <v>100000</v>
      </c>
      <c r="E261" s="34">
        <f t="shared" si="27"/>
        <v>0</v>
      </c>
      <c r="F261" s="35"/>
      <c r="G261" s="27"/>
      <c r="H261" s="30"/>
    </row>
    <row r="262" spans="1:8" ht="12.75">
      <c r="A262" s="23" t="s">
        <v>79</v>
      </c>
      <c r="B262" s="23" t="s">
        <v>80</v>
      </c>
      <c r="C262" s="31">
        <f>C263</f>
        <v>1074200</v>
      </c>
      <c r="D262" s="31">
        <f>D263</f>
        <v>1058709.69</v>
      </c>
      <c r="E262" s="31">
        <f>E263</f>
        <v>645194.11</v>
      </c>
      <c r="F262" s="31">
        <f>F263</f>
        <v>659638.9</v>
      </c>
      <c r="G262" s="28">
        <f t="shared" si="22"/>
        <v>60.94155140867748</v>
      </c>
      <c r="H262" s="33">
        <f t="shared" si="23"/>
        <v>413515.57999999996</v>
      </c>
    </row>
    <row r="263" spans="1:8" ht="12.75">
      <c r="A263" s="17" t="s">
        <v>234</v>
      </c>
      <c r="B263" s="3" t="s">
        <v>235</v>
      </c>
      <c r="C263" s="3">
        <v>1074200</v>
      </c>
      <c r="D263" s="34">
        <v>1058709.69</v>
      </c>
      <c r="E263" s="34">
        <v>645194.11</v>
      </c>
      <c r="F263" s="34">
        <v>659638.9</v>
      </c>
      <c r="G263" s="27">
        <f t="shared" si="22"/>
        <v>60.94155140867748</v>
      </c>
      <c r="H263" s="30">
        <f t="shared" si="23"/>
        <v>413515.57999999996</v>
      </c>
    </row>
    <row r="264" spans="1:8" ht="12.75">
      <c r="A264" s="23" t="s">
        <v>81</v>
      </c>
      <c r="B264" s="23" t="s">
        <v>82</v>
      </c>
      <c r="C264" s="31">
        <f>C266+C265</f>
        <v>3377085</v>
      </c>
      <c r="D264" s="31">
        <f>D266+D265+D268+D267</f>
        <v>12797956.59</v>
      </c>
      <c r="E264" s="31">
        <f>E266+E265+E268</f>
        <v>6202135.19</v>
      </c>
      <c r="F264" s="31">
        <f>F266+F265+F267</f>
        <v>16105872.07</v>
      </c>
      <c r="G264" s="28">
        <f t="shared" si="22"/>
        <v>48.46191770056629</v>
      </c>
      <c r="H264" s="33">
        <f t="shared" si="23"/>
        <v>6595821.399999999</v>
      </c>
    </row>
    <row r="265" spans="1:8" ht="38.25">
      <c r="A265" s="17" t="s">
        <v>236</v>
      </c>
      <c r="B265" s="3" t="s">
        <v>237</v>
      </c>
      <c r="C265" s="35">
        <v>150000</v>
      </c>
      <c r="D265" s="35">
        <v>592756.59</v>
      </c>
      <c r="E265" s="35">
        <v>342335.19</v>
      </c>
      <c r="F265" s="34">
        <v>7375972.07</v>
      </c>
      <c r="G265" s="27">
        <f>E265/D265*100</f>
        <v>57.75308040016899</v>
      </c>
      <c r="H265" s="30">
        <f>D265-E265</f>
        <v>250421.39999999997</v>
      </c>
    </row>
    <row r="266" spans="1:8" ht="12.75">
      <c r="A266" s="3" t="s">
        <v>238</v>
      </c>
      <c r="B266" s="3" t="s">
        <v>239</v>
      </c>
      <c r="C266" s="3">
        <v>3227085</v>
      </c>
      <c r="D266" s="34">
        <v>6827200</v>
      </c>
      <c r="E266" s="34">
        <v>5859800</v>
      </c>
      <c r="F266" s="34">
        <v>4854100</v>
      </c>
      <c r="G266" s="27">
        <f t="shared" si="22"/>
        <v>85.8302085774549</v>
      </c>
      <c r="H266" s="30">
        <f t="shared" si="23"/>
        <v>967400</v>
      </c>
    </row>
    <row r="267" spans="1:8" ht="12.75">
      <c r="A267" s="5" t="s">
        <v>149</v>
      </c>
      <c r="B267" s="3" t="s">
        <v>367</v>
      </c>
      <c r="C267" s="3">
        <v>1545000</v>
      </c>
      <c r="D267" s="34">
        <v>5278000</v>
      </c>
      <c r="E267" s="34">
        <v>4531400</v>
      </c>
      <c r="F267" s="34">
        <v>3875800</v>
      </c>
      <c r="G267" s="27">
        <f t="shared" si="22"/>
        <v>85.85449033724896</v>
      </c>
      <c r="H267" s="30">
        <f t="shared" si="23"/>
        <v>746600</v>
      </c>
    </row>
    <row r="268" spans="1:8" ht="12.75">
      <c r="A268" s="3" t="s">
        <v>362</v>
      </c>
      <c r="B268" s="3" t="s">
        <v>363</v>
      </c>
      <c r="C268" s="3">
        <v>0</v>
      </c>
      <c r="D268" s="34">
        <v>100000</v>
      </c>
      <c r="E268" s="34">
        <v>0</v>
      </c>
      <c r="F268" s="34"/>
      <c r="G268" s="27">
        <f t="shared" si="22"/>
        <v>0</v>
      </c>
      <c r="H268" s="30">
        <f t="shared" si="23"/>
        <v>100000</v>
      </c>
    </row>
    <row r="269" spans="1:8" ht="12.75">
      <c r="A269" s="23" t="s">
        <v>83</v>
      </c>
      <c r="B269" s="23" t="s">
        <v>84</v>
      </c>
      <c r="C269" s="31">
        <f>C270+C271+C272</f>
        <v>15958800</v>
      </c>
      <c r="D269" s="31">
        <f>D270+D271+D272</f>
        <v>15958800</v>
      </c>
      <c r="E269" s="31">
        <f>E270+E271+E272</f>
        <v>9575650.69</v>
      </c>
      <c r="F269" s="31">
        <f>F270+F271+F272</f>
        <v>9235112.24</v>
      </c>
      <c r="G269" s="28">
        <f t="shared" si="22"/>
        <v>60.002322793693764</v>
      </c>
      <c r="H269" s="33">
        <f t="shared" si="23"/>
        <v>6383149.3100000005</v>
      </c>
    </row>
    <row r="270" spans="1:8" ht="25.5">
      <c r="A270" s="17" t="s">
        <v>240</v>
      </c>
      <c r="B270" s="3" t="s">
        <v>241</v>
      </c>
      <c r="C270" s="34">
        <v>11043800</v>
      </c>
      <c r="D270" s="34">
        <v>11043800</v>
      </c>
      <c r="E270" s="34">
        <v>6152324.6</v>
      </c>
      <c r="F270" s="34">
        <v>5764890.48</v>
      </c>
      <c r="G270" s="27">
        <f t="shared" si="22"/>
        <v>55.70840290479726</v>
      </c>
      <c r="H270" s="30">
        <f t="shared" si="23"/>
        <v>4891475.4</v>
      </c>
    </row>
    <row r="271" spans="1:8" ht="25.5">
      <c r="A271" s="17" t="s">
        <v>242</v>
      </c>
      <c r="B271" s="3" t="s">
        <v>243</v>
      </c>
      <c r="C271" s="34">
        <v>1384200</v>
      </c>
      <c r="D271" s="34">
        <v>1384200</v>
      </c>
      <c r="E271" s="34">
        <v>1383857.3</v>
      </c>
      <c r="F271" s="34">
        <v>1451607.3</v>
      </c>
      <c r="G271" s="27">
        <f t="shared" si="22"/>
        <v>99.97524201704955</v>
      </c>
      <c r="H271" s="30">
        <f t="shared" si="23"/>
        <v>342.69999999995343</v>
      </c>
    </row>
    <row r="272" spans="1:8" ht="12.75">
      <c r="A272" s="3" t="s">
        <v>244</v>
      </c>
      <c r="B272" s="3" t="s">
        <v>245</v>
      </c>
      <c r="C272" s="3">
        <v>3530800</v>
      </c>
      <c r="D272" s="34">
        <v>3530800</v>
      </c>
      <c r="E272" s="34">
        <v>2039468.79</v>
      </c>
      <c r="F272" s="34">
        <v>2018614.46</v>
      </c>
      <c r="G272" s="27">
        <f t="shared" si="22"/>
        <v>57.76222923983233</v>
      </c>
      <c r="H272" s="30">
        <f t="shared" si="23"/>
        <v>1491331.21</v>
      </c>
    </row>
    <row r="273" spans="1:8" ht="12.75">
      <c r="A273" s="1" t="s">
        <v>85</v>
      </c>
      <c r="B273" s="1" t="s">
        <v>86</v>
      </c>
      <c r="C273" s="33">
        <f>C274+C279+C281+C275+C276+C278+C280+C277</f>
        <v>6316700</v>
      </c>
      <c r="D273" s="33">
        <f>D274+D279+D281+D275+D276+D278+D280+D277</f>
        <v>6728382</v>
      </c>
      <c r="E273" s="33">
        <f>E274+E279+E281+E275+E276+E278+E280+E277</f>
        <v>4153813.22</v>
      </c>
      <c r="F273" s="33">
        <f>F274+F279+F281+F275+F276+F278+F280</f>
        <v>4407982.96</v>
      </c>
      <c r="G273" s="28">
        <f t="shared" si="22"/>
        <v>61.73569247405989</v>
      </c>
      <c r="H273" s="33">
        <f t="shared" si="23"/>
        <v>2574568.78</v>
      </c>
    </row>
    <row r="274" spans="1:8" ht="12.75">
      <c r="A274" s="3" t="s">
        <v>113</v>
      </c>
      <c r="B274" s="3" t="s">
        <v>275</v>
      </c>
      <c r="C274" s="35">
        <f>C289</f>
        <v>610000</v>
      </c>
      <c r="D274" s="35">
        <f aca="true" t="shared" si="28" ref="D274:E276">D289</f>
        <v>610000</v>
      </c>
      <c r="E274" s="35">
        <f t="shared" si="28"/>
        <v>423966.62</v>
      </c>
      <c r="F274" s="35">
        <f>F289</f>
        <v>386676.8</v>
      </c>
      <c r="G274" s="27">
        <f t="shared" si="22"/>
        <v>69.50272459016394</v>
      </c>
      <c r="H274" s="30">
        <f t="shared" si="23"/>
        <v>186033.38</v>
      </c>
    </row>
    <row r="275" spans="1:8" ht="38.25">
      <c r="A275" s="17" t="s">
        <v>216</v>
      </c>
      <c r="B275" s="3" t="s">
        <v>276</v>
      </c>
      <c r="C275" s="35">
        <f>C290</f>
        <v>0</v>
      </c>
      <c r="D275" s="35">
        <f t="shared" si="28"/>
        <v>0</v>
      </c>
      <c r="E275" s="35">
        <f t="shared" si="28"/>
        <v>0</v>
      </c>
      <c r="F275" s="35">
        <f>F290</f>
        <v>0</v>
      </c>
      <c r="G275" s="27" t="e">
        <f t="shared" si="22"/>
        <v>#DIV/0!</v>
      </c>
      <c r="H275" s="30">
        <f t="shared" si="23"/>
        <v>0</v>
      </c>
    </row>
    <row r="276" spans="1:8" ht="12.75">
      <c r="A276" s="3" t="s">
        <v>115</v>
      </c>
      <c r="B276" s="3" t="s">
        <v>277</v>
      </c>
      <c r="C276" s="35">
        <f>C291</f>
        <v>190000</v>
      </c>
      <c r="D276" s="35">
        <f t="shared" si="28"/>
        <v>190000</v>
      </c>
      <c r="E276" s="35">
        <f t="shared" si="28"/>
        <v>139615.92</v>
      </c>
      <c r="F276" s="35">
        <f>F291</f>
        <v>85331</v>
      </c>
      <c r="G276" s="27">
        <f t="shared" si="22"/>
        <v>73.48206315789474</v>
      </c>
      <c r="H276" s="30">
        <f t="shared" si="23"/>
        <v>50384.07999999999</v>
      </c>
    </row>
    <row r="277" spans="1:8" ht="25.5">
      <c r="A277" s="13" t="s">
        <v>118</v>
      </c>
      <c r="B277" s="3" t="s">
        <v>374</v>
      </c>
      <c r="C277" s="35">
        <f>C292</f>
        <v>26000</v>
      </c>
      <c r="D277" s="35">
        <f>D292</f>
        <v>26000</v>
      </c>
      <c r="E277" s="35">
        <f>E292</f>
        <v>8099.83</v>
      </c>
      <c r="F277" s="35"/>
      <c r="G277" s="27"/>
      <c r="H277" s="30"/>
    </row>
    <row r="278" spans="1:8" ht="25.5">
      <c r="A278" s="13" t="s">
        <v>120</v>
      </c>
      <c r="B278" s="3" t="s">
        <v>278</v>
      </c>
      <c r="C278" s="35">
        <f>C283+C287+C293</f>
        <v>480700</v>
      </c>
      <c r="D278" s="35">
        <f>D283+D287+D293</f>
        <v>854282</v>
      </c>
      <c r="E278" s="35">
        <f>E283+E287+E293</f>
        <v>562454.15</v>
      </c>
      <c r="F278" s="35">
        <f>F283+F287+F293</f>
        <v>789446.68</v>
      </c>
      <c r="G278" s="27">
        <f t="shared" si="22"/>
        <v>65.83940080675936</v>
      </c>
      <c r="H278" s="30">
        <f t="shared" si="23"/>
        <v>291827.85</v>
      </c>
    </row>
    <row r="279" spans="1:8" ht="51">
      <c r="A279" s="17" t="s">
        <v>154</v>
      </c>
      <c r="B279" s="3" t="s">
        <v>279</v>
      </c>
      <c r="C279" s="35">
        <f>C284</f>
        <v>5000000</v>
      </c>
      <c r="D279" s="35">
        <f aca="true" t="shared" si="29" ref="D279:F280">D284</f>
        <v>5038100</v>
      </c>
      <c r="E279" s="35">
        <f t="shared" si="29"/>
        <v>3018809.18</v>
      </c>
      <c r="F279" s="35">
        <f t="shared" si="29"/>
        <v>2964544.85</v>
      </c>
      <c r="G279" s="27">
        <f t="shared" si="22"/>
        <v>59.91959627637403</v>
      </c>
      <c r="H279" s="30">
        <f t="shared" si="23"/>
        <v>2019290.8199999998</v>
      </c>
    </row>
    <row r="280" spans="1:8" ht="12.75">
      <c r="A280" s="17" t="s">
        <v>156</v>
      </c>
      <c r="B280" s="3" t="s">
        <v>349</v>
      </c>
      <c r="C280" s="35">
        <f>C285</f>
        <v>0</v>
      </c>
      <c r="D280" s="35">
        <f t="shared" si="29"/>
        <v>0</v>
      </c>
      <c r="E280" s="35">
        <f t="shared" si="29"/>
        <v>0</v>
      </c>
      <c r="F280" s="35">
        <f t="shared" si="29"/>
        <v>180195</v>
      </c>
      <c r="G280" s="27"/>
      <c r="H280" s="30"/>
    </row>
    <row r="281" spans="1:8" ht="12.75">
      <c r="A281" s="3" t="s">
        <v>124</v>
      </c>
      <c r="B281" s="3" t="s">
        <v>280</v>
      </c>
      <c r="C281" s="35">
        <f>C294</f>
        <v>10000</v>
      </c>
      <c r="D281" s="35">
        <f>D294</f>
        <v>10000</v>
      </c>
      <c r="E281" s="35">
        <f>E294</f>
        <v>867.52</v>
      </c>
      <c r="F281" s="35">
        <f>F294</f>
        <v>1788.63</v>
      </c>
      <c r="G281" s="27">
        <f t="shared" si="22"/>
        <v>8.6752</v>
      </c>
      <c r="H281" s="30">
        <f t="shared" si="23"/>
        <v>9132.48</v>
      </c>
    </row>
    <row r="282" spans="1:8" ht="12.75">
      <c r="A282" s="23" t="s">
        <v>87</v>
      </c>
      <c r="B282" s="23" t="s">
        <v>88</v>
      </c>
      <c r="C282" s="31">
        <f>C283+C284</f>
        <v>5200000</v>
      </c>
      <c r="D282" s="31">
        <f>D283+D284+D285</f>
        <v>5394100</v>
      </c>
      <c r="E282" s="31">
        <f>E283+E284+E285</f>
        <v>3304463.81</v>
      </c>
      <c r="F282" s="31">
        <f>F283+F284+F285</f>
        <v>3717615.6500000004</v>
      </c>
      <c r="G282" s="28">
        <f t="shared" si="22"/>
        <v>61.260707254222204</v>
      </c>
      <c r="H282" s="33">
        <f t="shared" si="23"/>
        <v>2089636.19</v>
      </c>
    </row>
    <row r="283" spans="1:8" ht="25.5">
      <c r="A283" s="13" t="s">
        <v>120</v>
      </c>
      <c r="B283" s="3" t="s">
        <v>252</v>
      </c>
      <c r="C283" s="3">
        <v>200000</v>
      </c>
      <c r="D283" s="34">
        <v>356000</v>
      </c>
      <c r="E283" s="34">
        <v>285654.63</v>
      </c>
      <c r="F283" s="34">
        <v>572875.8</v>
      </c>
      <c r="G283" s="27">
        <f t="shared" si="22"/>
        <v>80.24006460674158</v>
      </c>
      <c r="H283" s="30">
        <f t="shared" si="23"/>
        <v>70345.37</v>
      </c>
    </row>
    <row r="284" spans="1:8" ht="51">
      <c r="A284" s="17" t="s">
        <v>154</v>
      </c>
      <c r="B284" s="3" t="s">
        <v>253</v>
      </c>
      <c r="C284" s="3">
        <v>5000000</v>
      </c>
      <c r="D284" s="34">
        <v>5038100</v>
      </c>
      <c r="E284" s="34">
        <v>3018809.18</v>
      </c>
      <c r="F284" s="34">
        <v>2964544.85</v>
      </c>
      <c r="G284" s="27">
        <f t="shared" si="22"/>
        <v>59.91959627637403</v>
      </c>
      <c r="H284" s="30">
        <f t="shared" si="23"/>
        <v>2019290.8199999998</v>
      </c>
    </row>
    <row r="285" spans="1:8" ht="12.75">
      <c r="A285" s="17" t="s">
        <v>156</v>
      </c>
      <c r="B285" s="3" t="s">
        <v>348</v>
      </c>
      <c r="C285" s="3">
        <v>0</v>
      </c>
      <c r="D285" s="34">
        <v>0</v>
      </c>
      <c r="E285" s="34">
        <v>0</v>
      </c>
      <c r="F285" s="34">
        <v>180195</v>
      </c>
      <c r="G285" s="27"/>
      <c r="H285" s="30"/>
    </row>
    <row r="286" spans="1:8" ht="12.75">
      <c r="A286" s="23" t="s">
        <v>89</v>
      </c>
      <c r="B286" s="23" t="s">
        <v>90</v>
      </c>
      <c r="C286" s="31">
        <f>C287</f>
        <v>120000</v>
      </c>
      <c r="D286" s="31">
        <f>D287</f>
        <v>306300</v>
      </c>
      <c r="E286" s="31">
        <f>E287</f>
        <v>138874.75</v>
      </c>
      <c r="F286" s="31">
        <f>F287</f>
        <v>122165</v>
      </c>
      <c r="G286" s="28">
        <f t="shared" si="22"/>
        <v>45.33945478289259</v>
      </c>
      <c r="H286" s="33">
        <f t="shared" si="23"/>
        <v>167425.25</v>
      </c>
    </row>
    <row r="287" spans="1:8" ht="25.5">
      <c r="A287" s="13" t="s">
        <v>120</v>
      </c>
      <c r="B287" s="3" t="s">
        <v>254</v>
      </c>
      <c r="C287" s="3">
        <v>120000</v>
      </c>
      <c r="D287" s="34">
        <v>306300</v>
      </c>
      <c r="E287" s="34">
        <v>138874.75</v>
      </c>
      <c r="F287" s="34">
        <v>122165</v>
      </c>
      <c r="G287" s="27">
        <f>E287/D287*100</f>
        <v>45.33945478289259</v>
      </c>
      <c r="H287" s="30">
        <f>D287-E287</f>
        <v>167425.25</v>
      </c>
    </row>
    <row r="288" spans="1:8" ht="25.5">
      <c r="A288" s="24" t="s">
        <v>91</v>
      </c>
      <c r="B288" s="23" t="s">
        <v>92</v>
      </c>
      <c r="C288" s="31">
        <f>C289+C294+C290+C291+C293+C292</f>
        <v>996700</v>
      </c>
      <c r="D288" s="31">
        <f>D289+D294+D290+D291+D293+D292</f>
        <v>1027982</v>
      </c>
      <c r="E288" s="31">
        <f>E289+E294+E290+E291+E293+E292</f>
        <v>710474.66</v>
      </c>
      <c r="F288" s="31">
        <f>F289+F294+F290+F291+F293</f>
        <v>568202.31</v>
      </c>
      <c r="G288" s="28">
        <f t="shared" si="22"/>
        <v>69.11353117077927</v>
      </c>
      <c r="H288" s="33">
        <f t="shared" si="23"/>
        <v>317507.33999999997</v>
      </c>
    </row>
    <row r="289" spans="1:8" ht="12.75">
      <c r="A289" s="3" t="s">
        <v>113</v>
      </c>
      <c r="B289" s="3" t="s">
        <v>255</v>
      </c>
      <c r="C289" s="34">
        <v>610000</v>
      </c>
      <c r="D289" s="34">
        <v>610000</v>
      </c>
      <c r="E289" s="34">
        <v>423966.62</v>
      </c>
      <c r="F289" s="34">
        <v>386676.8</v>
      </c>
      <c r="G289" s="27">
        <f t="shared" si="22"/>
        <v>69.50272459016394</v>
      </c>
      <c r="H289" s="30">
        <f t="shared" si="23"/>
        <v>186033.38</v>
      </c>
    </row>
    <row r="290" spans="1:8" ht="38.25">
      <c r="A290" s="17" t="s">
        <v>216</v>
      </c>
      <c r="B290" s="3" t="s">
        <v>256</v>
      </c>
      <c r="C290" s="34">
        <v>0</v>
      </c>
      <c r="D290" s="34">
        <v>0</v>
      </c>
      <c r="E290" s="34">
        <v>0</v>
      </c>
      <c r="F290" s="34">
        <v>0</v>
      </c>
      <c r="G290" s="27" t="e">
        <f t="shared" si="22"/>
        <v>#DIV/0!</v>
      </c>
      <c r="H290" s="30">
        <f t="shared" si="23"/>
        <v>0</v>
      </c>
    </row>
    <row r="291" spans="1:8" ht="12.75">
      <c r="A291" s="3" t="s">
        <v>115</v>
      </c>
      <c r="B291" s="3" t="s">
        <v>257</v>
      </c>
      <c r="C291" s="34">
        <v>190000</v>
      </c>
      <c r="D291" s="34">
        <v>190000</v>
      </c>
      <c r="E291" s="34">
        <v>139615.92</v>
      </c>
      <c r="F291" s="34">
        <v>85331</v>
      </c>
      <c r="G291" s="27">
        <f t="shared" si="22"/>
        <v>73.48206315789474</v>
      </c>
      <c r="H291" s="30">
        <f t="shared" si="23"/>
        <v>50384.07999999999</v>
      </c>
    </row>
    <row r="292" spans="1:8" ht="25.5">
      <c r="A292" s="13" t="s">
        <v>118</v>
      </c>
      <c r="B292" s="3" t="s">
        <v>373</v>
      </c>
      <c r="C292" s="34">
        <v>26000</v>
      </c>
      <c r="D292" s="34">
        <v>26000</v>
      </c>
      <c r="E292" s="34">
        <v>8099.83</v>
      </c>
      <c r="F292" s="34"/>
      <c r="G292" s="27">
        <f t="shared" si="22"/>
        <v>31.153192307692308</v>
      </c>
      <c r="H292" s="30">
        <f t="shared" si="23"/>
        <v>17900.17</v>
      </c>
    </row>
    <row r="293" spans="1:8" ht="25.5">
      <c r="A293" s="13" t="s">
        <v>120</v>
      </c>
      <c r="B293" s="3" t="s">
        <v>258</v>
      </c>
      <c r="C293" s="34">
        <v>160700</v>
      </c>
      <c r="D293" s="34">
        <v>191982</v>
      </c>
      <c r="E293" s="34">
        <v>137924.77</v>
      </c>
      <c r="F293" s="34">
        <v>94405.88</v>
      </c>
      <c r="G293" s="27">
        <f t="shared" si="22"/>
        <v>71.84255294767216</v>
      </c>
      <c r="H293" s="30">
        <f t="shared" si="23"/>
        <v>54057.23000000001</v>
      </c>
    </row>
    <row r="294" spans="1:8" ht="12.75">
      <c r="A294" s="3" t="s">
        <v>336</v>
      </c>
      <c r="B294" s="3" t="s">
        <v>380</v>
      </c>
      <c r="C294" s="34">
        <v>10000</v>
      </c>
      <c r="D294" s="34">
        <v>10000</v>
      </c>
      <c r="E294" s="34">
        <v>867.52</v>
      </c>
      <c r="F294" s="34">
        <v>1788.63</v>
      </c>
      <c r="G294" s="27">
        <f t="shared" si="22"/>
        <v>8.6752</v>
      </c>
      <c r="H294" s="30">
        <f t="shared" si="23"/>
        <v>9132.48</v>
      </c>
    </row>
    <row r="295" spans="1:8" ht="12.75">
      <c r="A295" s="1" t="s">
        <v>93</v>
      </c>
      <c r="B295" s="1" t="s">
        <v>94</v>
      </c>
      <c r="C295" s="33">
        <f aca="true" t="shared" si="30" ref="C295:F296">C296</f>
        <v>100000</v>
      </c>
      <c r="D295" s="34">
        <f>D296</f>
        <v>200000</v>
      </c>
      <c r="E295" s="34"/>
      <c r="F295" s="33">
        <f t="shared" si="30"/>
        <v>300000</v>
      </c>
      <c r="G295" s="28">
        <f t="shared" si="22"/>
        <v>0</v>
      </c>
      <c r="H295" s="33">
        <f t="shared" si="23"/>
        <v>200000</v>
      </c>
    </row>
    <row r="296" spans="1:8" ht="12.75">
      <c r="A296" s="23" t="s">
        <v>95</v>
      </c>
      <c r="B296" s="23" t="s">
        <v>96</v>
      </c>
      <c r="C296" s="31">
        <f t="shared" si="30"/>
        <v>100000</v>
      </c>
      <c r="D296" s="31">
        <f t="shared" si="30"/>
        <v>200000</v>
      </c>
      <c r="E296" s="31">
        <f t="shared" si="30"/>
        <v>0</v>
      </c>
      <c r="F296" s="31">
        <f t="shared" si="30"/>
        <v>300000</v>
      </c>
      <c r="G296" s="28">
        <f t="shared" si="22"/>
        <v>0</v>
      </c>
      <c r="H296" s="33">
        <f t="shared" si="23"/>
        <v>200000</v>
      </c>
    </row>
    <row r="297" spans="1:8" ht="51">
      <c r="A297" s="17" t="s">
        <v>260</v>
      </c>
      <c r="B297" s="3" t="s">
        <v>261</v>
      </c>
      <c r="C297" s="3">
        <v>100000</v>
      </c>
      <c r="D297" s="34">
        <v>200000</v>
      </c>
      <c r="E297" s="34">
        <v>0</v>
      </c>
      <c r="F297" s="34">
        <v>300000</v>
      </c>
      <c r="G297" s="27">
        <f>E297/D297*100</f>
        <v>0</v>
      </c>
      <c r="H297" s="30">
        <f>D297-E297</f>
        <v>200000</v>
      </c>
    </row>
    <row r="298" spans="1:8" ht="51">
      <c r="A298" s="14" t="s">
        <v>97</v>
      </c>
      <c r="B298" s="1" t="s">
        <v>98</v>
      </c>
      <c r="C298" s="33">
        <f>C299+C302</f>
        <v>33041885</v>
      </c>
      <c r="D298" s="33">
        <f>D299+D302</f>
        <v>33604000</v>
      </c>
      <c r="E298" s="33">
        <f>E299+E302</f>
        <v>18371200</v>
      </c>
      <c r="F298" s="33">
        <f>F299+F302</f>
        <v>19482300</v>
      </c>
      <c r="G298" s="28">
        <f>E298/D298*100</f>
        <v>54.66968218069278</v>
      </c>
      <c r="H298" s="33">
        <f>D298-E298</f>
        <v>15232800</v>
      </c>
    </row>
    <row r="299" spans="1:8" ht="38.25">
      <c r="A299" s="14" t="s">
        <v>99</v>
      </c>
      <c r="B299" s="1" t="s">
        <v>100</v>
      </c>
      <c r="C299" s="33">
        <f>C300</f>
        <v>31805000</v>
      </c>
      <c r="D299" s="33">
        <f>D300</f>
        <v>31805000</v>
      </c>
      <c r="E299" s="33">
        <f>E300</f>
        <v>17413000</v>
      </c>
      <c r="F299" s="33">
        <f>F300</f>
        <v>18436000</v>
      </c>
      <c r="G299" s="28">
        <f>E299/D299*100</f>
        <v>54.749253262065714</v>
      </c>
      <c r="H299" s="33">
        <f>D299-E299</f>
        <v>14392000</v>
      </c>
    </row>
    <row r="300" spans="1:8" ht="25.5">
      <c r="A300" s="22" t="s">
        <v>262</v>
      </c>
      <c r="B300" s="3" t="s">
        <v>263</v>
      </c>
      <c r="C300" s="34">
        <v>31805000</v>
      </c>
      <c r="D300" s="34">
        <v>31805000</v>
      </c>
      <c r="E300" s="34">
        <v>17413000</v>
      </c>
      <c r="F300" s="34">
        <v>18436000</v>
      </c>
      <c r="G300" s="27">
        <f>E300/D300*100</f>
        <v>54.749253262065714</v>
      </c>
      <c r="H300" s="30">
        <f>D300-E300</f>
        <v>14392000</v>
      </c>
    </row>
    <row r="301" spans="1:8" s="4" customFormat="1" ht="12.75">
      <c r="A301" s="14" t="s">
        <v>110</v>
      </c>
      <c r="B301" s="1" t="s">
        <v>111</v>
      </c>
      <c r="C301" s="33"/>
      <c r="D301" s="33"/>
      <c r="E301" s="33"/>
      <c r="F301" s="33"/>
      <c r="G301" s="28"/>
      <c r="H301" s="33"/>
    </row>
    <row r="302" spans="1:8" s="4" customFormat="1" ht="12.75">
      <c r="A302" s="14" t="s">
        <v>106</v>
      </c>
      <c r="B302" s="1" t="s">
        <v>366</v>
      </c>
      <c r="C302" s="1">
        <v>1236885</v>
      </c>
      <c r="D302" s="33">
        <v>1799000</v>
      </c>
      <c r="E302" s="33">
        <v>958200</v>
      </c>
      <c r="F302" s="33">
        <v>1046300</v>
      </c>
      <c r="G302" s="28"/>
      <c r="H302" s="33"/>
    </row>
    <row r="303" spans="1:8" ht="12.75">
      <c r="A303" s="17" t="s">
        <v>101</v>
      </c>
      <c r="B303" s="3"/>
      <c r="C303" s="3">
        <v>0</v>
      </c>
      <c r="D303" s="3">
        <v>-1518055.35</v>
      </c>
      <c r="E303" s="11">
        <v>572174.38</v>
      </c>
      <c r="F303" s="11">
        <v>1236750.51</v>
      </c>
      <c r="G303" s="3"/>
      <c r="H303" s="3"/>
    </row>
    <row r="304" ht="12.75">
      <c r="D304" t="s">
        <v>103</v>
      </c>
    </row>
    <row r="305" spans="1:7" ht="15">
      <c r="A305" s="37" t="s">
        <v>104</v>
      </c>
      <c r="G305" s="37" t="s">
        <v>105</v>
      </c>
    </row>
    <row r="306" ht="12.75">
      <c r="F306" t="s">
        <v>103</v>
      </c>
    </row>
    <row r="308" ht="12.75">
      <c r="D308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2017-07-11T14:53:24Z</cp:lastPrinted>
  <dcterms:created xsi:type="dcterms:W3CDTF">2005-05-20T13:40:13Z</dcterms:created>
  <dcterms:modified xsi:type="dcterms:W3CDTF">2017-08-08T07:36:37Z</dcterms:modified>
  <cp:category/>
  <cp:version/>
  <cp:contentType/>
  <cp:contentStatus/>
</cp:coreProperties>
</file>