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<sst xmlns="http://schemas.openxmlformats.org/spreadsheetml/2006/main" count="1191" uniqueCount="389">
  <si>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</si>
  <si>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</si>
  <si>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</si>
  <si>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</si>
  <si>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</si>
  <si>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</si>
  <si>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</si>
  <si>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</si>
  <si>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</si>
  <si>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</si>
  <si>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</si>
  <si>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</si>
  <si>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</si>
  <si>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</si>
  <si>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</si>
  <si>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</si>
  <si>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</si>
  <si>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</si>
  <si>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</si>
  <si>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</si>
  <si>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</si>
  <si>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</si>
  <si>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</si>
  <si>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</si>
  <si>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</si>
  <si>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</si>
  <si>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</si>
  <si>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</si>
  <si>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</si>
  <si>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</si>
  <si>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</si>
  <si>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</si>
  <si>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</si>
  <si>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</si>
  <si>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</si>
  <si>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</si>
  <si>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</si>
  <si>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</si>
  <si>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</si>
  <si>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</si>
  <si>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</si>
  <si>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</si>
  <si>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</si>
  <si>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</si>
  <si>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</si>
  <si>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</si>
  <si>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</si>
  <si>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</si>
  <si>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</si>
  <si>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</si>
  <si>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</si>
  <si>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</si>
  <si>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</si>
  <si>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</si>
  <si>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</si>
  <si>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</si>
  <si>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</si>
  <si>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</si>
  <si>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</si>
  <si>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</si>
  <si>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</si>
  <si>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</si>
  <si>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</si>
  <si>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</si>
  <si>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</si>
  <si>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</si>
  <si>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</si>
  <si>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</si>
  <si>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</si>
  <si>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</si>
  <si>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</si>
  <si>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</si>
  <si>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</si>
  <si>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</si>
  <si>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</si>
  <si>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</si>
  <si>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</si>
  <si>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</si>
  <si>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</si>
  <si>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</si>
  <si>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</si>
  <si>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</si>
  <si>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</si>
  <si>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</si>
  <si>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</si>
  <si>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</si>
  <si>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</si>
  <si>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</si>
  <si>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</si>
  <si>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</si>
  <si>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</si>
  <si>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</si>
  <si>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</si>
  <si>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</si>
  <si>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</si>
  <si>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</si>
  <si>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</si>
  <si>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</si>
  <si>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</si>
  <si>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</si>
  <si>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</si>
  <si>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</si>
  <si>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</si>
  <si>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</si>
  <si>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</si>
  <si>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</si>
  <si>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</si>
  <si>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</si>
  <si>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</si>
  <si>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</si>
  <si>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</si>
  <si>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</si>
  <si>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</si>
  <si>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</si>
  <si>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</si>
  <si>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</si>
  <si>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</si>
  <si>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</si>
  <si>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</si>
  <si>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</si>
  <si>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</si>
  <si>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</si>
  <si>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</si>
  <si>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</si>
  <si>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</si>
  <si>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</si>
  <si>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</si>
  <si>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</si>
  <si>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</si>
  <si>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</si>
  <si>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</si>
  <si>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</si>
  <si>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</si>
  <si>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</si>
  <si>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</si>
  <si>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</si>
  <si>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</si>
  <si>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</si>
  <si>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</si>
  <si>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</si>
  <si>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</si>
  <si>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</si>
  <si>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</si>
  <si>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</si>
  <si>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</si>
  <si>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</si>
  <si>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</si>
  <si>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</si>
  <si>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</si>
  <si>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</si>
  <si>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</si>
  <si>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</si>
  <si>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</si>
  <si>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</si>
  <si>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</si>
  <si>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</si>
  <si>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</si>
  <si>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</si>
  <si>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</si>
  <si>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</si>
  <si>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</si>
  <si>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</si>
  <si>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</si>
  <si>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</si>
  <si>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</si>
  <si>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</si>
  <si>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</si>
  <si>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</si>
  <si>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</si>
  <si>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</si>
  <si>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</si>
  <si>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</si>
  <si>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</si>
  <si>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</si>
  <si>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</si>
  <si>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</si>
  <si>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</si>
  <si>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</si>
  <si>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</si>
  <si>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</si>
  <si>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</si>
  <si>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</si>
  <si>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</si>
  <si>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</si>
  <si>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</si>
  <si>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</si>
  <si>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</si>
  <si>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</si>
  <si>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</si>
  <si>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</si>
  <si>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</si>
  <si>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</si>
  <si>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</si>
  <si>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</si>
  <si>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</si>
  <si>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</si>
  <si>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</si>
  <si>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</si>
  <si>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</si>
  <si>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</si>
  <si>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</si>
  <si>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</si>
  <si>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</si>
  <si>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</si>
  <si>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</si>
  <si>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</si>
  <si>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</si>
  <si>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</si>
  <si>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</si>
  <si>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</si>
  <si>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</si>
  <si>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</si>
  <si>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</si>
  <si>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</si>
  <si>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</si>
  <si>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</si>
  <si>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</si>
  <si>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</si>
  <si>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</si>
  <si>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</si>
  <si>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</si>
  <si>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</si>
  <si>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</si>
  <si>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</si>
  <si>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</si>
  <si>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</si>
  <si>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</si>
  <si>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</si>
  <si>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</si>
  <si>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</si>
  <si>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</si>
  <si>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</si>
  <si>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</si>
  <si>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</si>
  <si>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</si>
  <si>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</si>
  <si>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</si>
  <si>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</si>
  <si>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</si>
  <si>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</si>
  <si>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</si>
  <si>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</si>
  <si>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</si>
  <si>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</si>
  <si>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</si>
  <si>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</si>
  <si>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</si>
  <si>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</si>
  <si>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</si>
  <si>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</si>
  <si>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</si>
  <si>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</si>
  <si>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</si>
  <si>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</si>
  <si>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</si>
  <si>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</si>
  <si>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</si>
  <si>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</si>
  <si>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</si>
  <si>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</si>
  <si>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</si>
  <si>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</si>
  <si>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</si>
  <si>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</si>
  <si>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</si>
  <si>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</si>
  <si>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</si>
  <si>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</si>
  <si>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</si>
  <si>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</si>
  <si>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</si>
  <si>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</si>
  <si>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</si>
  <si>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</si>
  <si>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</si>
  <si>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</si>
  <si>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</si>
  <si>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</si>
  <si>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</si>
  <si>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</si>
  <si>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</si>
  <si>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</si>
  <si>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</si>
  <si>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</si>
  <si>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</si>
  <si>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</si>
  <si>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</si>
  <si>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</si>
  <si>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</si>
  <si>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</si>
  <si>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</si>
  <si>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</si>
  <si>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</si>
  <si>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</si>
  <si>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</si>
  <si>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</si>
  <si>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</si>
  <si>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</si>
  <si>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</si>
  <si>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</si>
  <si>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</si>
  <si>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</si>
  <si>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</si>
  <si>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</si>
  <si>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</si>
  <si>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</si>
  <si>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</si>
  <si>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</si>
  <si>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</si>
  <si>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</si>
  <si>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</si>
  <si>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</si>
  <si>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</si>
  <si>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</si>
  <si>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</si>
  <si>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</si>
  <si>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</si>
  <si>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</si>
  <si>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</si>
  <si>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</si>
  <si>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</si>
  <si>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</si>
  <si>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</si>
  <si>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</si>
  <si>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</si>
  <si>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</si>
  <si>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</si>
  <si>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</si>
  <si>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</si>
  <si>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</si>
  <si>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</si>
  <si>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</si>
  <si>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</si>
  <si>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</si>
  <si>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</si>
  <si>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</si>
  <si>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</si>
  <si>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</si>
  <si>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</si>
  <si>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</si>
  <si>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</si>
  <si>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</si>
  <si>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</si>
  <si>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</si>
  <si>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</si>
  <si>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</si>
  <si>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</si>
  <si>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</si>
  <si>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</si>
  <si>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</si>
  <si>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</si>
  <si>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</si>
  <si>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</si>
  <si>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</si>
  <si>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</si>
  <si>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</si>
  <si>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</si>
  <si>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</si>
  <si>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</si>
  <si>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</si>
  <si>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</si>
  <si>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</si>
  <si>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</si>
  <si>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</si>
  <si>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</si>
  <si>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</si>
  <si>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</si>
  <si>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</si>
  <si>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</si>
  <si>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</si>
  <si>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</si>
  <si>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</si>
  <si>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</si>
  <si>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</si>
  <si>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</si>
  <si>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</si>
  <si>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</si>
  <si>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</si>
  <si>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</si>
  <si>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</si>
  <si>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</si>
  <si>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</si>
  <si>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</si>
  <si>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</si>
  <si>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</si>
  <si>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Справки об испонении бюджета по расходам районного бюджета на                                             1 сентября  2016 года</t>
  </si>
  <si>
    <t>Исполнено  на 01.09.2016 года</t>
  </si>
  <si>
    <t>Исполнено  на 01.09.2015 года</t>
  </si>
  <si>
    <t>Справки об испонении бюджета по расходам консолидированного бюджета на 1 сентября 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</si>
</sst>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zoomScalePageLayoutView="0" workbookViewId="0" topLeftCell="A283">
      <selection activeCell="D289" sqref="D289:E29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388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386</v>
      </c>
      <c r="F5" s="19" t="s">
        <v>387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C8+C70+C74+C112+C146+C164+C167+C213+C252+C256+C274+C294+C297</f>
        <v>424240008.23</v>
      </c>
      <c r="D7" s="29">
        <f>D8+D70+D74+D112+D146+D164+D167+D213+D252+D256+D274+D294+D297</f>
        <v>447912018.26000005</v>
      </c>
      <c r="E7" s="29">
        <f>E8+E70+E74+E112+E146+E164+E167+E213+E252+E256+E274+E294+E297</f>
        <v>290783300.56000006</v>
      </c>
      <c r="F7" s="29">
        <f>F8+F70+F74+F112+F146+F164+F167+F213+F252+F256+F274+F294+F297</f>
        <v>282626735.1</v>
      </c>
      <c r="G7" s="28">
        <f>E7/D7*100</f>
        <v>64.91973617711876</v>
      </c>
      <c r="H7" s="33">
        <f>D7-E7</f>
        <v>157128717.7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59162046.61</v>
      </c>
      <c r="E8" s="29">
        <f>E9+E17+E18+E19+E13+E21+E23+E22</f>
        <v>35282284.900000006</v>
      </c>
      <c r="F8" s="29">
        <f>F9+F17+F18+F19+F13+F21+F23+F22+F20</f>
        <v>33751716.32000001</v>
      </c>
      <c r="G8" s="28">
        <f aca="true" t="shared" si="0" ref="G8:G77">E8/D8*100</f>
        <v>59.63668757536921</v>
      </c>
      <c r="H8" s="33">
        <f aca="true" t="shared" si="1" ref="H8:H77">D8-E8</f>
        <v>23879761.709999993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34582376.56</v>
      </c>
      <c r="E9" s="35">
        <f>E10+E11+E12</f>
        <v>23119670.71</v>
      </c>
      <c r="F9" s="35">
        <f>F10+F11+F12</f>
        <v>21296769.220000003</v>
      </c>
      <c r="G9" s="27">
        <f t="shared" si="0"/>
        <v>66.85390944687579</v>
      </c>
      <c r="H9" s="30">
        <f t="shared" si="1"/>
        <v>11462705.850000001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26348702.29</v>
      </c>
      <c r="E10" s="35">
        <f>E26+E30+E37+E46+E59</f>
        <v>17513744.19</v>
      </c>
      <c r="F10" s="35">
        <f>F26+F30+F37+F46+F59</f>
        <v>16203403.24</v>
      </c>
      <c r="G10" s="27">
        <f t="shared" si="0"/>
        <v>66.46909588654357</v>
      </c>
      <c r="H10" s="30">
        <f t="shared" si="1"/>
        <v>8834958.099999998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7968511.77</v>
      </c>
      <c r="E11" s="35">
        <f>E27+E31+E39+E48+E60</f>
        <v>5367714.86</v>
      </c>
      <c r="F11" s="35">
        <f>F27+F31+F39+F48+F60</f>
        <v>5088372.32</v>
      </c>
      <c r="G11" s="27">
        <f t="shared" si="0"/>
        <v>67.36157283733297</v>
      </c>
      <c r="H11" s="30">
        <f t="shared" si="1"/>
        <v>2600796.909999999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265162.5</v>
      </c>
      <c r="E12" s="35">
        <f>E38+E47</f>
        <v>238211.66</v>
      </c>
      <c r="F12" s="35">
        <f>F38+F47</f>
        <v>4993.66</v>
      </c>
      <c r="G12" s="27">
        <f t="shared" si="0"/>
        <v>89.83610427568</v>
      </c>
      <c r="H12" s="30">
        <f t="shared" si="1"/>
        <v>26950.839999999997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3503504.6799999997</v>
      </c>
      <c r="F13" s="35">
        <f>F14+F15+F16</f>
        <v>0</v>
      </c>
      <c r="G13" s="27">
        <f>E13/D13*100</f>
        <v>58.372287237587464</v>
      </c>
      <c r="H13" s="30">
        <f>D13-E13</f>
        <v>2498495.3200000003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2612437.65</v>
      </c>
      <c r="F14" s="35">
        <f>F62</f>
        <v>0</v>
      </c>
      <c r="G14" s="27">
        <f>E14/D14*100</f>
        <v>56.53403267690976</v>
      </c>
      <c r="H14" s="30">
        <f>D14-E14</f>
        <v>2008562.35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890867.03</v>
      </c>
      <c r="F16" s="35">
        <f>F64</f>
        <v>0</v>
      </c>
      <c r="G16" s="27">
        <f>E16/D16*100</f>
        <v>64.74324345930232</v>
      </c>
      <c r="H16" s="30">
        <f>D16-E16</f>
        <v>485132.97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4498742</v>
      </c>
      <c r="E17" s="35">
        <f>E32+E40+E49+E65</f>
        <v>1490396.8900000001</v>
      </c>
      <c r="F17" s="35">
        <f>F32+F40+F49+F65</f>
        <v>0</v>
      </c>
      <c r="G17" s="27">
        <f t="shared" si="0"/>
        <v>33.12919233865823</v>
      </c>
      <c r="H17" s="30">
        <f t="shared" si="1"/>
        <v>3008345.11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12903808.11</v>
      </c>
      <c r="E18" s="35">
        <f>E33+E41+E50+E66</f>
        <v>7081609.68</v>
      </c>
      <c r="F18" s="35">
        <f>F33+F41+F50+F66+F54</f>
        <v>6541864.57</v>
      </c>
      <c r="G18" s="27">
        <f t="shared" si="0"/>
        <v>54.879998366621706</v>
      </c>
      <c r="H18" s="30">
        <f t="shared" si="1"/>
        <v>5822198.43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5856000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103377</v>
      </c>
      <c r="E21" s="35">
        <f>E34+E42+E51+E67</f>
        <v>30234.27</v>
      </c>
      <c r="F21" s="35">
        <f>F34+F42+F51+F67</f>
        <v>57082.53</v>
      </c>
      <c r="G21" s="27">
        <f t="shared" si="0"/>
        <v>29.246611915609854</v>
      </c>
      <c r="H21" s="30">
        <f t="shared" si="1"/>
        <v>73142.73</v>
      </c>
    </row>
    <row r="22" spans="1:8" s="7" customFormat="1" ht="12.75">
      <c r="A22" s="3" t="s">
        <v>344</v>
      </c>
      <c r="B22" s="3" t="s">
        <v>348</v>
      </c>
      <c r="C22" s="35"/>
      <c r="D22" s="35">
        <f>D52+D43+D68</f>
        <v>163359.04</v>
      </c>
      <c r="E22" s="35">
        <f>E52+E43+E68</f>
        <v>56868.67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908383.9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6933987</v>
      </c>
      <c r="E24" s="31">
        <f>E25</f>
        <v>4563669.2</v>
      </c>
      <c r="F24" s="31">
        <f>F25</f>
        <v>4287806.88</v>
      </c>
      <c r="G24" s="28">
        <f t="shared" si="0"/>
        <v>65.81594687154735</v>
      </c>
      <c r="H24" s="33">
        <f t="shared" si="1"/>
        <v>2370317.8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6933987</v>
      </c>
      <c r="E25" s="31">
        <f>E26+E27</f>
        <v>4563669.2</v>
      </c>
      <c r="F25" s="31">
        <f>F26+F27</f>
        <v>4287806.88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5320677</v>
      </c>
      <c r="E26" s="32">
        <v>3519280.67</v>
      </c>
      <c r="F26" s="41">
        <v>3285077.75</v>
      </c>
      <c r="G26" s="27">
        <f t="shared" si="0"/>
        <v>66.14347516302907</v>
      </c>
      <c r="H26" s="30">
        <f t="shared" si="1"/>
        <v>1801396.33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1613310</v>
      </c>
      <c r="E27" s="30">
        <v>1044388.53</v>
      </c>
      <c r="F27" s="41">
        <v>1002729.13</v>
      </c>
      <c r="G27" s="27">
        <f t="shared" si="0"/>
        <v>64.73576250069732</v>
      </c>
      <c r="H27" s="30">
        <f t="shared" si="1"/>
        <v>568921.47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456958.30000000005</v>
      </c>
      <c r="F28" s="31">
        <f>F29+F32+F33+F34</f>
        <v>447732.73000000004</v>
      </c>
      <c r="G28" s="28">
        <f t="shared" si="0"/>
        <v>64.17953651685394</v>
      </c>
      <c r="H28" s="33">
        <f t="shared" si="1"/>
        <v>255041.69999999995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287481.39</v>
      </c>
      <c r="F29" s="31">
        <f>F30+F31</f>
        <v>275249.41000000003</v>
      </c>
      <c r="G29" s="27">
        <f>E29/D29*100</f>
        <v>77.57188073394495</v>
      </c>
      <c r="H29" s="30">
        <f>D29-E29</f>
        <v>83118.60999999999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213966.17</v>
      </c>
      <c r="F30" s="30">
        <v>200225.06</v>
      </c>
      <c r="G30" s="27">
        <f t="shared" si="0"/>
        <v>75.18136683063949</v>
      </c>
      <c r="H30" s="30">
        <f t="shared" si="1"/>
        <v>70633.82999999999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73515.22</v>
      </c>
      <c r="F31" s="30">
        <v>75024.35</v>
      </c>
      <c r="G31" s="27">
        <f t="shared" si="0"/>
        <v>85.48281395348837</v>
      </c>
      <c r="H31" s="30">
        <f t="shared" si="1"/>
        <v>12484.779999999999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12945.7</v>
      </c>
      <c r="F32" s="34"/>
      <c r="G32" s="27">
        <f t="shared" si="0"/>
        <v>53.94041666666667</v>
      </c>
      <c r="H32" s="30">
        <f t="shared" si="1"/>
        <v>11054.3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171768.62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344</v>
      </c>
      <c r="B34" s="3" t="s">
        <v>365</v>
      </c>
      <c r="C34" s="34">
        <v>1000</v>
      </c>
      <c r="D34" s="34">
        <v>1000</v>
      </c>
      <c r="E34" s="34">
        <v>677.03</v>
      </c>
      <c r="F34" s="34">
        <v>714.7</v>
      </c>
      <c r="G34" s="27">
        <f t="shared" si="0"/>
        <v>67.703</v>
      </c>
      <c r="H34" s="30">
        <f t="shared" si="1"/>
        <v>322.97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31924585.209999997</v>
      </c>
      <c r="E35" s="31">
        <f>E36+E40+E41+E42+E43</f>
        <v>19896952.080000002</v>
      </c>
      <c r="F35" s="31">
        <f>F36+F40+F41+F42+F43</f>
        <v>17300209.57</v>
      </c>
      <c r="G35" s="28">
        <f t="shared" si="0"/>
        <v>62.324857000076285</v>
      </c>
      <c r="H35" s="33">
        <f t="shared" si="1"/>
        <v>12027633.129999995</v>
      </c>
    </row>
    <row r="36" spans="1:8" ht="25.5">
      <c r="A36" s="17" t="s">
        <v>127</v>
      </c>
      <c r="B36" s="3" t="s">
        <v>294</v>
      </c>
      <c r="C36" s="34">
        <f>C37+C39+C38</f>
        <v>20979871.5</v>
      </c>
      <c r="D36" s="34">
        <f>D37+D39+D38</f>
        <v>21613275.56</v>
      </c>
      <c r="E36" s="34">
        <f>E37+E39+E38</f>
        <v>14478527.030000001</v>
      </c>
      <c r="F36" s="34">
        <f>F37+F39+F38</f>
        <v>13230060.18</v>
      </c>
      <c r="G36" s="27">
        <f t="shared" si="0"/>
        <v>66.9890456437599</v>
      </c>
      <c r="H36" s="30">
        <f t="shared" si="1"/>
        <v>7134748.5299999975</v>
      </c>
    </row>
    <row r="37" spans="1:8" ht="14.25" customHeight="1">
      <c r="A37" s="3" t="s">
        <v>114</v>
      </c>
      <c r="B37" s="3" t="s">
        <v>295</v>
      </c>
      <c r="C37" s="35">
        <v>16108659</v>
      </c>
      <c r="D37" s="35">
        <v>16405648.29</v>
      </c>
      <c r="E37" s="34">
        <v>10904557.99</v>
      </c>
      <c r="F37" s="25">
        <v>10053165.73</v>
      </c>
      <c r="G37" s="27">
        <f t="shared" si="0"/>
        <v>66.46831504151429</v>
      </c>
      <c r="H37" s="30">
        <f t="shared" si="1"/>
        <v>5501090.299999999</v>
      </c>
    </row>
    <row r="38" spans="1:8" ht="14.25" customHeight="1">
      <c r="A38" s="5" t="s">
        <v>117</v>
      </c>
      <c r="B38" s="3" t="s">
        <v>296</v>
      </c>
      <c r="C38" s="35">
        <v>29942.5</v>
      </c>
      <c r="D38" s="35">
        <v>255162.5</v>
      </c>
      <c r="E38" s="34">
        <v>228920</v>
      </c>
      <c r="F38" s="42">
        <v>3300</v>
      </c>
      <c r="G38" s="27">
        <f t="shared" si="0"/>
        <v>89.71537745554303</v>
      </c>
      <c r="H38" s="30">
        <f t="shared" si="1"/>
        <v>26242.5</v>
      </c>
    </row>
    <row r="39" spans="1:8" ht="13.5" customHeight="1">
      <c r="A39" s="3" t="s">
        <v>116</v>
      </c>
      <c r="B39" s="3" t="s">
        <v>297</v>
      </c>
      <c r="C39" s="34">
        <v>4841270</v>
      </c>
      <c r="D39" s="34">
        <v>4952464.77</v>
      </c>
      <c r="E39" s="34">
        <v>3345049.04</v>
      </c>
      <c r="F39" s="11">
        <v>3173594.45</v>
      </c>
      <c r="G39" s="27">
        <f t="shared" si="0"/>
        <v>67.54311631377846</v>
      </c>
      <c r="H39" s="30">
        <f t="shared" si="1"/>
        <v>1607415.7299999995</v>
      </c>
    </row>
    <row r="40" spans="1:8" ht="25.5">
      <c r="A40" s="13" t="s">
        <v>119</v>
      </c>
      <c r="B40" s="3" t="s">
        <v>298</v>
      </c>
      <c r="C40" s="34">
        <v>1639840</v>
      </c>
      <c r="D40" s="34">
        <v>2315812</v>
      </c>
      <c r="E40" s="34">
        <v>1021755.81</v>
      </c>
      <c r="F40" s="34"/>
      <c r="G40" s="27">
        <f t="shared" si="0"/>
        <v>44.12084443814956</v>
      </c>
      <c r="H40" s="30">
        <f t="shared" si="1"/>
        <v>1294056.19</v>
      </c>
    </row>
    <row r="41" spans="1:8" ht="25.5">
      <c r="A41" s="13" t="s">
        <v>121</v>
      </c>
      <c r="B41" s="3" t="s">
        <v>299</v>
      </c>
      <c r="C41" s="3">
        <v>5059183.18</v>
      </c>
      <c r="D41" s="3">
        <v>7766761.61</v>
      </c>
      <c r="E41" s="34">
        <v>4338932</v>
      </c>
      <c r="F41" s="34">
        <v>4013941.47</v>
      </c>
      <c r="G41" s="27">
        <f t="shared" si="0"/>
        <v>55.865394328743925</v>
      </c>
      <c r="H41" s="30">
        <f t="shared" si="1"/>
        <v>3427829.6100000003</v>
      </c>
    </row>
    <row r="42" spans="1:8" ht="12.75">
      <c r="A42" s="5" t="s">
        <v>125</v>
      </c>
      <c r="B42" s="3" t="s">
        <v>300</v>
      </c>
      <c r="C42" s="3">
        <v>111310</v>
      </c>
      <c r="D42" s="34">
        <v>84877</v>
      </c>
      <c r="E42" s="34">
        <v>18563.29</v>
      </c>
      <c r="F42" s="41">
        <v>56207.92</v>
      </c>
      <c r="G42" s="27">
        <f t="shared" si="0"/>
        <v>21.870813058896992</v>
      </c>
      <c r="H42" s="30">
        <f t="shared" si="1"/>
        <v>66313.70999999999</v>
      </c>
    </row>
    <row r="43" spans="1:8" ht="12.75">
      <c r="A43" s="3" t="s">
        <v>344</v>
      </c>
      <c r="B43" s="3" t="s">
        <v>354</v>
      </c>
      <c r="C43" s="3"/>
      <c r="D43" s="34">
        <v>143859.04</v>
      </c>
      <c r="E43" s="34">
        <v>39173.95</v>
      </c>
      <c r="F43" s="34"/>
      <c r="G43" s="27">
        <f t="shared" si="0"/>
        <v>27.2307878601164</v>
      </c>
      <c r="H43" s="30">
        <f t="shared" si="1"/>
        <v>104685.09000000001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7917700</v>
      </c>
      <c r="E44" s="31">
        <f>E45+E49+E50+E51+E52</f>
        <v>4254782.28</v>
      </c>
      <c r="F44" s="31">
        <f>F45+F49+F50+F51+F52</f>
        <v>4063243.83</v>
      </c>
      <c r="G44" s="28">
        <f t="shared" si="0"/>
        <v>53.737604102201395</v>
      </c>
      <c r="H44" s="33">
        <f t="shared" si="1"/>
        <v>3662917.7199999997</v>
      </c>
    </row>
    <row r="45" spans="1:8" ht="25.5">
      <c r="A45" s="17" t="s">
        <v>127</v>
      </c>
      <c r="B45" s="3" t="s">
        <v>301</v>
      </c>
      <c r="C45" s="33">
        <f>C46+C47+C48</f>
        <v>5028700</v>
      </c>
      <c r="D45" s="33">
        <f>D46+D47+D48</f>
        <v>5119400</v>
      </c>
      <c r="E45" s="33">
        <f>E46+E47+E48</f>
        <v>3413435.2800000003</v>
      </c>
      <c r="F45" s="33">
        <f>F46+F47+F48</f>
        <v>3171042.16</v>
      </c>
      <c r="G45" s="28">
        <f t="shared" si="0"/>
        <v>66.6764714614994</v>
      </c>
      <c r="H45" s="33">
        <f t="shared" si="1"/>
        <v>1705964.7199999997</v>
      </c>
    </row>
    <row r="46" spans="1:8" ht="13.5" customHeight="1">
      <c r="A46" s="3" t="s">
        <v>114</v>
      </c>
      <c r="B46" s="3" t="s">
        <v>302</v>
      </c>
      <c r="C46" s="3">
        <v>3851600</v>
      </c>
      <c r="D46" s="34">
        <v>3919160</v>
      </c>
      <c r="E46" s="34">
        <v>2586366.79</v>
      </c>
      <c r="F46" s="34">
        <v>2408446.19</v>
      </c>
      <c r="G46" s="27">
        <f t="shared" si="0"/>
        <v>65.9928859755662</v>
      </c>
      <c r="H46" s="30">
        <f t="shared" si="1"/>
        <v>1332793.21</v>
      </c>
    </row>
    <row r="47" spans="1:8" ht="13.5" customHeight="1">
      <c r="A47" s="5" t="s">
        <v>117</v>
      </c>
      <c r="B47" s="3" t="s">
        <v>303</v>
      </c>
      <c r="C47" s="3">
        <v>10000</v>
      </c>
      <c r="D47" s="34">
        <v>10000</v>
      </c>
      <c r="E47" s="34">
        <v>9291.66</v>
      </c>
      <c r="F47" s="34">
        <v>1693.66</v>
      </c>
      <c r="G47" s="27">
        <f t="shared" si="0"/>
        <v>92.91659999999999</v>
      </c>
      <c r="H47" s="30">
        <f t="shared" si="1"/>
        <v>708.3400000000001</v>
      </c>
    </row>
    <row r="48" spans="1:8" ht="12.75">
      <c r="A48" s="3" t="s">
        <v>116</v>
      </c>
      <c r="B48" s="3" t="s">
        <v>304</v>
      </c>
      <c r="C48" s="3">
        <v>1167100</v>
      </c>
      <c r="D48" s="34">
        <v>1190240</v>
      </c>
      <c r="E48" s="34">
        <v>817776.83</v>
      </c>
      <c r="F48" s="34">
        <v>760902.31</v>
      </c>
      <c r="G48" s="27">
        <f t="shared" si="0"/>
        <v>68.70688516601693</v>
      </c>
      <c r="H48" s="30">
        <f t="shared" si="1"/>
        <v>372463.17000000004</v>
      </c>
    </row>
    <row r="49" spans="1:8" ht="25.5">
      <c r="A49" s="13" t="s">
        <v>119</v>
      </c>
      <c r="B49" s="3" t="s">
        <v>305</v>
      </c>
      <c r="C49" s="3">
        <v>1020000</v>
      </c>
      <c r="D49" s="34">
        <v>2091744</v>
      </c>
      <c r="E49" s="34">
        <v>443577.05</v>
      </c>
      <c r="F49" s="3"/>
      <c r="G49" s="27">
        <f t="shared" si="0"/>
        <v>21.206086882524822</v>
      </c>
      <c r="H49" s="30">
        <f t="shared" si="1"/>
        <v>1648166.95</v>
      </c>
    </row>
    <row r="50" spans="1:8" ht="27" customHeight="1">
      <c r="A50" s="13" t="s">
        <v>121</v>
      </c>
      <c r="B50" s="3" t="s">
        <v>306</v>
      </c>
      <c r="C50" s="3">
        <v>640000</v>
      </c>
      <c r="D50" s="35">
        <v>689556</v>
      </c>
      <c r="E50" s="35">
        <v>383831.94</v>
      </c>
      <c r="F50" s="3">
        <v>892041.76</v>
      </c>
      <c r="G50" s="27">
        <f t="shared" si="0"/>
        <v>55.66363573081809</v>
      </c>
      <c r="H50" s="30">
        <f t="shared" si="1"/>
        <v>305724.06</v>
      </c>
    </row>
    <row r="51" spans="1:8" ht="13.5" customHeight="1">
      <c r="A51" s="5" t="s">
        <v>125</v>
      </c>
      <c r="B51" s="3" t="s">
        <v>307</v>
      </c>
      <c r="C51" s="35">
        <v>2000</v>
      </c>
      <c r="D51" s="35">
        <v>2000</v>
      </c>
      <c r="E51" s="35">
        <v>8.66</v>
      </c>
      <c r="F51" s="34">
        <v>159.91</v>
      </c>
      <c r="G51" s="27">
        <f t="shared" si="0"/>
        <v>0.43299999999999994</v>
      </c>
      <c r="H51" s="30">
        <f t="shared" si="1"/>
        <v>1991.34</v>
      </c>
    </row>
    <row r="52" spans="1:8" ht="13.5" customHeight="1">
      <c r="A52" s="3" t="s">
        <v>344</v>
      </c>
      <c r="B52" s="3" t="s">
        <v>347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1339300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308</v>
      </c>
      <c r="C54" s="34">
        <v>20000</v>
      </c>
      <c r="D54" s="34">
        <v>20000</v>
      </c>
      <c r="E54" s="34"/>
      <c r="F54" s="34">
        <v>1339300</v>
      </c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908383.9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908383.9</v>
      </c>
    </row>
    <row r="56" spans="1:8" ht="12.75">
      <c r="A56" s="3" t="s">
        <v>129</v>
      </c>
      <c r="B56" s="3" t="s">
        <v>309</v>
      </c>
      <c r="C56" s="3">
        <v>3333915.68</v>
      </c>
      <c r="D56" s="3">
        <v>908383.9</v>
      </c>
      <c r="E56" s="34">
        <v>0</v>
      </c>
      <c r="F56" s="34">
        <v>0</v>
      </c>
      <c r="G56" s="27">
        <f t="shared" si="0"/>
        <v>0</v>
      </c>
      <c r="H56" s="30">
        <f t="shared" si="1"/>
        <v>908383.9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D61+D65+D66+D67+D58+D68</f>
        <v>10745390.5</v>
      </c>
      <c r="E57" s="31">
        <f>E61+E65+E66+E67+E58+E68</f>
        <v>6109923.04</v>
      </c>
      <c r="F57" s="31">
        <f>F61+F65+F66+F67+F58+F69</f>
        <v>6313423.3100000005</v>
      </c>
      <c r="G57" s="28">
        <f t="shared" si="0"/>
        <v>56.860874809528795</v>
      </c>
      <c r="H57" s="33">
        <f t="shared" si="1"/>
        <v>4635467.46</v>
      </c>
    </row>
    <row r="58" spans="1:8" ht="25.5">
      <c r="A58" s="17" t="s">
        <v>127</v>
      </c>
      <c r="B58" s="3" t="s">
        <v>310</v>
      </c>
      <c r="C58" s="39">
        <f>C59+C60</f>
        <v>544314</v>
      </c>
      <c r="D58" s="39">
        <f>D59+D60</f>
        <v>545114</v>
      </c>
      <c r="E58" s="39">
        <f>E59+E60</f>
        <v>376557.81</v>
      </c>
      <c r="F58" s="39">
        <f>F59+F60</f>
        <v>332610.59</v>
      </c>
      <c r="G58" s="27">
        <f>E58/D58*100</f>
        <v>69.07872665167287</v>
      </c>
      <c r="H58" s="30">
        <f>D58-E58</f>
        <v>168556.19</v>
      </c>
    </row>
    <row r="59" spans="1:8" ht="12.75">
      <c r="A59" s="3" t="s">
        <v>114</v>
      </c>
      <c r="B59" s="3" t="s">
        <v>311</v>
      </c>
      <c r="C59" s="39">
        <v>418003</v>
      </c>
      <c r="D59" s="39">
        <v>418617</v>
      </c>
      <c r="E59" s="39">
        <v>289572.57</v>
      </c>
      <c r="F59" s="34">
        <v>256488.51</v>
      </c>
      <c r="G59" s="27">
        <f>E59/D59*100</f>
        <v>69.1736288779481</v>
      </c>
      <c r="H59" s="30">
        <f>D59-E59</f>
        <v>129044.43</v>
      </c>
    </row>
    <row r="60" spans="1:8" ht="12.75">
      <c r="A60" s="3" t="s">
        <v>116</v>
      </c>
      <c r="B60" s="3" t="s">
        <v>312</v>
      </c>
      <c r="C60" s="39">
        <v>126311</v>
      </c>
      <c r="D60" s="39">
        <v>126497</v>
      </c>
      <c r="E60" s="39">
        <v>86985.24</v>
      </c>
      <c r="F60" s="34">
        <v>76122.08</v>
      </c>
      <c r="G60" s="27">
        <f>E60/D60*100</f>
        <v>68.76466635572386</v>
      </c>
      <c r="H60" s="30">
        <f>D60-E60</f>
        <v>39511.759999999995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3503504.6799999997</v>
      </c>
      <c r="F61" s="34">
        <f>F62+F63+F64</f>
        <v>0</v>
      </c>
      <c r="G61" s="27">
        <f t="shared" si="0"/>
        <v>58.372287237587464</v>
      </c>
      <c r="H61" s="30">
        <f t="shared" si="1"/>
        <v>2498495.3200000003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2612437.65</v>
      </c>
      <c r="F62" s="3"/>
      <c r="G62" s="27">
        <f t="shared" si="0"/>
        <v>56.53403267690976</v>
      </c>
      <c r="H62" s="30">
        <f t="shared" si="1"/>
        <v>2008562.35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890867.03</v>
      </c>
      <c r="F64" s="3"/>
      <c r="G64" s="27">
        <f t="shared" si="0"/>
        <v>64.74324345930232</v>
      </c>
      <c r="H64" s="30">
        <f t="shared" si="1"/>
        <v>485132.97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12118.33</v>
      </c>
      <c r="F65" s="3"/>
      <c r="G65" s="27">
        <f t="shared" si="0"/>
        <v>18.036986872265054</v>
      </c>
      <c r="H65" s="30">
        <f t="shared" si="1"/>
        <v>55067.67</v>
      </c>
    </row>
    <row r="66" spans="1:8" ht="25.5">
      <c r="A66" s="13" t="s">
        <v>121</v>
      </c>
      <c r="B66" s="3" t="s">
        <v>318</v>
      </c>
      <c r="C66" s="34">
        <v>3618086</v>
      </c>
      <c r="D66" s="34">
        <v>4111090.5</v>
      </c>
      <c r="E66" s="34">
        <v>2202991.56</v>
      </c>
      <c r="F66" s="11">
        <v>124812.72</v>
      </c>
      <c r="G66" s="27">
        <f t="shared" si="0"/>
        <v>53.58654984608099</v>
      </c>
      <c r="H66" s="30">
        <f t="shared" si="1"/>
        <v>1908098.94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15500</v>
      </c>
      <c r="E67" s="34">
        <v>10985.29</v>
      </c>
      <c r="F67" s="11"/>
      <c r="G67" s="27"/>
      <c r="H67" s="30"/>
    </row>
    <row r="68" spans="1:8" ht="12.75">
      <c r="A68" s="3" t="s">
        <v>344</v>
      </c>
      <c r="B68" s="3" t="s">
        <v>363</v>
      </c>
      <c r="C68" s="34"/>
      <c r="D68" s="34">
        <v>4500</v>
      </c>
      <c r="E68" s="34">
        <v>3765.37</v>
      </c>
      <c r="F68" s="11"/>
      <c r="G68" s="27"/>
      <c r="H68" s="30"/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5856000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C71+C72+C73</f>
        <v>1371600</v>
      </c>
      <c r="D70" s="33">
        <f>D71+D72+D73</f>
        <v>1371600</v>
      </c>
      <c r="E70" s="33">
        <f>E71+E72+E73</f>
        <v>814311.38</v>
      </c>
      <c r="F70" s="33">
        <f>F71+F72+F73</f>
        <v>939586.64</v>
      </c>
      <c r="G70" s="28">
        <f t="shared" si="0"/>
        <v>59.369450277048706</v>
      </c>
      <c r="H70" s="33">
        <f t="shared" si="1"/>
        <v>557288.62</v>
      </c>
    </row>
    <row r="71" spans="1:8" ht="12.75">
      <c r="A71" s="3" t="s">
        <v>114</v>
      </c>
      <c r="B71" s="3" t="s">
        <v>326</v>
      </c>
      <c r="C71" s="34">
        <v>993543.08</v>
      </c>
      <c r="D71" s="34">
        <v>1027717.49</v>
      </c>
      <c r="E71" s="34">
        <v>604259.71</v>
      </c>
      <c r="F71" s="3">
        <v>719016.89</v>
      </c>
      <c r="G71" s="27">
        <f>E71/D71*100</f>
        <v>58.7962855434133</v>
      </c>
      <c r="H71" s="30">
        <f>D71-E71</f>
        <v>423457.78</v>
      </c>
    </row>
    <row r="72" spans="1:8" ht="12.75">
      <c r="A72" s="3" t="s">
        <v>116</v>
      </c>
      <c r="B72" s="3" t="s">
        <v>327</v>
      </c>
      <c r="C72" s="34">
        <v>276671.36</v>
      </c>
      <c r="D72" s="34">
        <v>321223.31</v>
      </c>
      <c r="E72" s="34">
        <v>210051.67</v>
      </c>
      <c r="F72" s="3">
        <v>210659.75</v>
      </c>
      <c r="G72" s="27">
        <f>E72/D72*100</f>
        <v>65.39116666222013</v>
      </c>
      <c r="H72" s="30">
        <f>D72-E72</f>
        <v>111171.63999999998</v>
      </c>
    </row>
    <row r="73" spans="1:8" ht="25.5">
      <c r="A73" s="13" t="s">
        <v>121</v>
      </c>
      <c r="B73" s="3" t="s">
        <v>328</v>
      </c>
      <c r="C73" s="34">
        <v>101385.56</v>
      </c>
      <c r="D73" s="34">
        <v>22659.2</v>
      </c>
      <c r="E73" s="34"/>
      <c r="F73" s="3">
        <v>9910</v>
      </c>
      <c r="G73" s="27">
        <f>E73/D73*100</f>
        <v>0</v>
      </c>
      <c r="H73" s="30">
        <f>D73-E73</f>
        <v>22659.2</v>
      </c>
    </row>
    <row r="74" spans="1:8" ht="25.5">
      <c r="A74" s="14" t="s">
        <v>26</v>
      </c>
      <c r="B74" s="1" t="s">
        <v>27</v>
      </c>
      <c r="C74" s="33">
        <f>C75+C79+C85+C83+C84</f>
        <v>3485467</v>
      </c>
      <c r="D74" s="33">
        <f>D75+D79+D85+D83+D84+D87</f>
        <v>4412665</v>
      </c>
      <c r="E74" s="33">
        <f>E75+E79+E83+E84+E87</f>
        <v>2763067.0500000003</v>
      </c>
      <c r="F74" s="33">
        <f>F75+F79+F85+F83+F84+F87+F86</f>
        <v>2584425.88</v>
      </c>
      <c r="G74" s="28">
        <f t="shared" si="0"/>
        <v>62.616741810221264</v>
      </c>
      <c r="H74" s="33">
        <f t="shared" si="1"/>
        <v>1649597.9499999997</v>
      </c>
    </row>
    <row r="75" spans="1:8" ht="25.5">
      <c r="A75" s="17" t="s">
        <v>127</v>
      </c>
      <c r="B75" s="3" t="s">
        <v>128</v>
      </c>
      <c r="C75" s="34">
        <f>C76+C77+C78</f>
        <v>2536567</v>
      </c>
      <c r="D75" s="34">
        <f>D76+D77+D78</f>
        <v>2845067</v>
      </c>
      <c r="E75" s="34">
        <f>E76+E77+E78</f>
        <v>1930781.2999999998</v>
      </c>
      <c r="F75" s="34">
        <f>F76+F77+F78</f>
        <v>2007425.8800000001</v>
      </c>
      <c r="G75" s="27">
        <f t="shared" si="0"/>
        <v>67.86417683660876</v>
      </c>
      <c r="H75" s="30">
        <f t="shared" si="1"/>
        <v>914285.7000000002</v>
      </c>
    </row>
    <row r="76" spans="1:8" ht="12.75">
      <c r="A76" s="3" t="s">
        <v>114</v>
      </c>
      <c r="B76" s="3" t="s">
        <v>113</v>
      </c>
      <c r="C76" s="34">
        <f>C90+C106</f>
        <v>1944051</v>
      </c>
      <c r="D76" s="34">
        <f>D90+D106</f>
        <v>2178651</v>
      </c>
      <c r="E76" s="34">
        <f>E90+E106</f>
        <v>1492733.7799999998</v>
      </c>
      <c r="F76" s="34">
        <f>F90+F106</f>
        <v>1404071.04</v>
      </c>
      <c r="G76" s="27">
        <f t="shared" si="0"/>
        <v>68.5164250722121</v>
      </c>
      <c r="H76" s="30">
        <f t="shared" si="1"/>
        <v>685917.2200000002</v>
      </c>
    </row>
    <row r="77" spans="1:8" ht="12.75">
      <c r="A77" s="3" t="s">
        <v>116</v>
      </c>
      <c r="B77" s="3" t="s">
        <v>115</v>
      </c>
      <c r="C77" s="34">
        <f>C92+C107</f>
        <v>592516</v>
      </c>
      <c r="D77" s="34">
        <f>D92+D107</f>
        <v>666416</v>
      </c>
      <c r="E77" s="34">
        <f>E92+E107</f>
        <v>438047.51999999996</v>
      </c>
      <c r="F77" s="34">
        <f>F92+F107</f>
        <v>416724.84</v>
      </c>
      <c r="G77" s="27">
        <f t="shared" si="0"/>
        <v>65.73184317303306</v>
      </c>
      <c r="H77" s="30">
        <f t="shared" si="1"/>
        <v>228368.48000000004</v>
      </c>
    </row>
    <row r="78" spans="1:8" ht="12.75">
      <c r="A78" s="5" t="s">
        <v>117</v>
      </c>
      <c r="B78" s="3" t="s">
        <v>118</v>
      </c>
      <c r="C78" s="34"/>
      <c r="D78" s="34"/>
      <c r="E78" s="34"/>
      <c r="F78" s="34">
        <f>F91</f>
        <v>186630</v>
      </c>
      <c r="G78" s="27"/>
      <c r="H78" s="30">
        <f>D78-E78</f>
        <v>0</v>
      </c>
    </row>
    <row r="79" spans="1:8" ht="25.5">
      <c r="A79" s="17" t="s">
        <v>131</v>
      </c>
      <c r="B79" s="3" t="s">
        <v>138</v>
      </c>
      <c r="C79" s="34">
        <f>C80+C81+C82</f>
        <v>657000</v>
      </c>
      <c r="D79" s="34">
        <f>D80+D81+D82</f>
        <v>657000</v>
      </c>
      <c r="E79" s="34">
        <f>E80+E81+E82</f>
        <v>444959.18</v>
      </c>
      <c r="F79" s="34">
        <f>F80+F81+F82</f>
        <v>0</v>
      </c>
      <c r="G79" s="27">
        <f aca="true" t="shared" si="3" ref="G79:G164">E79/D79*100</f>
        <v>67.72590258751903</v>
      </c>
      <c r="H79" s="30">
        <f aca="true" t="shared" si="4" ref="H79:H164">D79-E79</f>
        <v>212040.82</v>
      </c>
    </row>
    <row r="80" spans="1:8" ht="12.75">
      <c r="A80" s="3" t="s">
        <v>132</v>
      </c>
      <c r="B80" s="3" t="s">
        <v>135</v>
      </c>
      <c r="C80" s="34">
        <f>C98</f>
        <v>504000</v>
      </c>
      <c r="D80" s="34">
        <f aca="true" t="shared" si="5" ref="D80:E82">D98</f>
        <v>504000</v>
      </c>
      <c r="E80" s="34">
        <f t="shared" si="5"/>
        <v>330306.62</v>
      </c>
      <c r="F80" s="34">
        <f>F98</f>
        <v>0</v>
      </c>
      <c r="G80" s="27">
        <f t="shared" si="3"/>
        <v>65.53702777777778</v>
      </c>
      <c r="H80" s="30">
        <f t="shared" si="4"/>
        <v>173693.38</v>
      </c>
    </row>
    <row r="81" spans="1:8" ht="12.75">
      <c r="A81" s="5" t="s">
        <v>133</v>
      </c>
      <c r="B81" s="3" t="s">
        <v>136</v>
      </c>
      <c r="C81" s="34">
        <f>C99</f>
        <v>6000</v>
      </c>
      <c r="D81" s="34">
        <f t="shared" si="5"/>
        <v>6000</v>
      </c>
      <c r="E81" s="34">
        <f t="shared" si="5"/>
        <v>0</v>
      </c>
      <c r="F81" s="34">
        <f>F99</f>
        <v>0</v>
      </c>
      <c r="G81" s="27">
        <f t="shared" si="3"/>
        <v>0</v>
      </c>
      <c r="H81" s="30">
        <f t="shared" si="4"/>
        <v>6000</v>
      </c>
    </row>
    <row r="82" spans="1:8" ht="25.5">
      <c r="A82" s="17" t="s">
        <v>134</v>
      </c>
      <c r="B82" s="3" t="s">
        <v>137</v>
      </c>
      <c r="C82" s="34">
        <f>C100</f>
        <v>147000</v>
      </c>
      <c r="D82" s="34">
        <f t="shared" si="5"/>
        <v>147000</v>
      </c>
      <c r="E82" s="34">
        <f t="shared" si="5"/>
        <v>114652.56</v>
      </c>
      <c r="F82" s="34">
        <f>F100</f>
        <v>0</v>
      </c>
      <c r="G82" s="27">
        <f t="shared" si="3"/>
        <v>77.9949387755102</v>
      </c>
      <c r="H82" s="30">
        <f t="shared" si="4"/>
        <v>32347.440000000002</v>
      </c>
    </row>
    <row r="83" spans="1:8" ht="25.5">
      <c r="A83" s="13" t="s">
        <v>119</v>
      </c>
      <c r="B83" s="3" t="s">
        <v>120</v>
      </c>
      <c r="C83" s="34">
        <f>C101</f>
        <v>5000</v>
      </c>
      <c r="D83" s="34">
        <f>D101+D93</f>
        <v>37000</v>
      </c>
      <c r="E83" s="34">
        <f>E101+E93</f>
        <v>31522.37</v>
      </c>
      <c r="F83" s="34">
        <f>F101+F93</f>
        <v>0</v>
      </c>
      <c r="G83" s="27">
        <f t="shared" si="3"/>
        <v>85.1955945945946</v>
      </c>
      <c r="H83" s="30">
        <f t="shared" si="4"/>
        <v>5477.630000000001</v>
      </c>
    </row>
    <row r="84" spans="1:8" ht="25.5">
      <c r="A84" s="13" t="s">
        <v>121</v>
      </c>
      <c r="B84" s="3" t="s">
        <v>122</v>
      </c>
      <c r="C84" s="34">
        <f>C94+C102+C111+C108</f>
        <v>286900</v>
      </c>
      <c r="D84" s="34">
        <f>D94+D102+D111+D108</f>
        <v>613598</v>
      </c>
      <c r="E84" s="34">
        <f>E94+E102+E111+E108</f>
        <v>234554.19999999998</v>
      </c>
      <c r="F84" s="34">
        <f>F94+F102+F111+F108</f>
        <v>109000</v>
      </c>
      <c r="G84" s="27">
        <f t="shared" si="3"/>
        <v>38.22603724262465</v>
      </c>
      <c r="H84" s="30">
        <f t="shared" si="4"/>
        <v>379043.80000000005</v>
      </c>
    </row>
    <row r="85" spans="1:8" ht="12.75">
      <c r="A85" s="5" t="s">
        <v>123</v>
      </c>
      <c r="B85" s="3" t="s">
        <v>124</v>
      </c>
      <c r="C85" s="34">
        <f>C95</f>
        <v>0</v>
      </c>
      <c r="D85" s="34">
        <f>D95</f>
        <v>0</v>
      </c>
      <c r="E85" s="34">
        <f>E109</f>
        <v>0</v>
      </c>
      <c r="F85" s="34">
        <f>F95</f>
        <v>0</v>
      </c>
      <c r="G85" s="27"/>
      <c r="H85" s="30">
        <f t="shared" si="4"/>
        <v>0</v>
      </c>
    </row>
    <row r="86" spans="1:8" ht="51">
      <c r="A86" s="17" t="s">
        <v>170</v>
      </c>
      <c r="B86" s="3" t="s">
        <v>285</v>
      </c>
      <c r="C86" s="34"/>
      <c r="D86" s="34"/>
      <c r="E86" s="34"/>
      <c r="F86" s="34">
        <f>F103</f>
        <v>468000</v>
      </c>
      <c r="G86" s="27"/>
      <c r="H86" s="30">
        <f>D86-E86</f>
        <v>0</v>
      </c>
    </row>
    <row r="87" spans="1:8" ht="38.25">
      <c r="A87" s="13" t="s">
        <v>141</v>
      </c>
      <c r="B87" s="3" t="s">
        <v>142</v>
      </c>
      <c r="C87" s="34"/>
      <c r="D87" s="34">
        <f>D109+D104</f>
        <v>260000</v>
      </c>
      <c r="E87" s="34">
        <f>E109+E104</f>
        <v>121250</v>
      </c>
      <c r="F87" s="34">
        <f>F109+F104</f>
        <v>0</v>
      </c>
      <c r="G87" s="27"/>
      <c r="H87" s="30"/>
    </row>
    <row r="88" spans="1:8" ht="12.75">
      <c r="A88" s="23" t="s">
        <v>28</v>
      </c>
      <c r="B88" s="23" t="s">
        <v>29</v>
      </c>
      <c r="C88" s="31">
        <f>C89+C94+C95</f>
        <v>528000</v>
      </c>
      <c r="D88" s="31">
        <f>D89+D94+D95+D93</f>
        <v>669500</v>
      </c>
      <c r="E88" s="31">
        <f>E89+E94+E95+E93</f>
        <v>472644.99999999994</v>
      </c>
      <c r="F88" s="31">
        <f>F89+F94+F95+F93+F91</f>
        <v>534530</v>
      </c>
      <c r="G88" s="28">
        <f t="shared" si="3"/>
        <v>70.59671396564599</v>
      </c>
      <c r="H88" s="33">
        <f t="shared" si="4"/>
        <v>196855.00000000006</v>
      </c>
    </row>
    <row r="89" spans="1:8" ht="25.5">
      <c r="A89" s="17" t="s">
        <v>127</v>
      </c>
      <c r="B89" s="3" t="s">
        <v>268</v>
      </c>
      <c r="C89" s="34">
        <f>C90+C92</f>
        <v>460200</v>
      </c>
      <c r="D89" s="34">
        <f>D90+D92</f>
        <v>525300</v>
      </c>
      <c r="E89" s="34">
        <f>E90+E92</f>
        <v>371392.14999999997</v>
      </c>
      <c r="F89" s="34">
        <f>F90+F92</f>
        <v>331800</v>
      </c>
      <c r="G89" s="27">
        <f t="shared" si="3"/>
        <v>70.70096135541594</v>
      </c>
      <c r="H89" s="30">
        <f t="shared" si="4"/>
        <v>153907.85000000003</v>
      </c>
    </row>
    <row r="90" spans="1:8" ht="12.75">
      <c r="A90" s="3" t="s">
        <v>114</v>
      </c>
      <c r="B90" s="3" t="s">
        <v>269</v>
      </c>
      <c r="C90" s="34">
        <v>353500</v>
      </c>
      <c r="D90" s="25">
        <v>403500</v>
      </c>
      <c r="E90" s="25">
        <v>280278.6</v>
      </c>
      <c r="F90" s="3">
        <v>254838.92</v>
      </c>
      <c r="G90" s="27">
        <f t="shared" si="3"/>
        <v>69.46185873605948</v>
      </c>
      <c r="H90" s="30">
        <f t="shared" si="4"/>
        <v>123221.40000000002</v>
      </c>
    </row>
    <row r="91" spans="1:8" ht="12.75">
      <c r="A91" s="5" t="s">
        <v>117</v>
      </c>
      <c r="B91" s="3" t="s">
        <v>323</v>
      </c>
      <c r="C91" s="34"/>
      <c r="D91" s="25"/>
      <c r="E91" s="25"/>
      <c r="F91" s="3">
        <v>186630</v>
      </c>
      <c r="G91" s="27"/>
      <c r="H91" s="30">
        <f>D91-E91</f>
        <v>0</v>
      </c>
    </row>
    <row r="92" spans="1:8" ht="12.75">
      <c r="A92" s="3" t="s">
        <v>116</v>
      </c>
      <c r="B92" s="3" t="s">
        <v>270</v>
      </c>
      <c r="C92" s="34">
        <v>106700</v>
      </c>
      <c r="D92" s="25">
        <v>121800</v>
      </c>
      <c r="E92" s="25">
        <v>91113.55</v>
      </c>
      <c r="F92" s="3">
        <v>76961.08</v>
      </c>
      <c r="G92" s="27">
        <f t="shared" si="3"/>
        <v>74.80587027914615</v>
      </c>
      <c r="H92" s="30">
        <f t="shared" si="4"/>
        <v>30686.449999999997</v>
      </c>
    </row>
    <row r="93" spans="1:8" ht="25.5">
      <c r="A93" s="13" t="s">
        <v>119</v>
      </c>
      <c r="B93" s="3" t="s">
        <v>355</v>
      </c>
      <c r="C93" s="34"/>
      <c r="D93" s="25">
        <v>12000</v>
      </c>
      <c r="E93" s="25">
        <v>10050.3</v>
      </c>
      <c r="F93" s="3"/>
      <c r="G93" s="27"/>
      <c r="H93" s="30"/>
    </row>
    <row r="94" spans="1:8" ht="25.5">
      <c r="A94" s="13" t="s">
        <v>121</v>
      </c>
      <c r="B94" s="3" t="s">
        <v>271</v>
      </c>
      <c r="C94" s="3">
        <v>67800</v>
      </c>
      <c r="D94" s="34">
        <v>132200</v>
      </c>
      <c r="E94" s="34">
        <v>91202.55</v>
      </c>
      <c r="F94" s="3">
        <v>16100</v>
      </c>
      <c r="G94" s="27">
        <f>E94/D94*100</f>
        <v>68.98831316187595</v>
      </c>
      <c r="H94" s="30">
        <f>D94-E94</f>
        <v>40997.45</v>
      </c>
    </row>
    <row r="95" spans="1:8" ht="12.75">
      <c r="A95" s="5" t="s">
        <v>139</v>
      </c>
      <c r="B95" s="3" t="s">
        <v>272</v>
      </c>
      <c r="C95" s="3"/>
      <c r="D95" s="34"/>
      <c r="E95" s="34"/>
      <c r="F95" s="34"/>
      <c r="G95" s="27"/>
      <c r="H95" s="30">
        <f>D95-E95</f>
        <v>0</v>
      </c>
    </row>
    <row r="96" spans="1:8" ht="38.25" customHeight="1">
      <c r="A96" s="24" t="s">
        <v>30</v>
      </c>
      <c r="B96" s="23" t="s">
        <v>31</v>
      </c>
      <c r="C96" s="31">
        <f>C97+C101+C102</f>
        <v>713000</v>
      </c>
      <c r="D96" s="31">
        <f>D97+D101+D102+D104</f>
        <v>973000</v>
      </c>
      <c r="E96" s="31">
        <f>E97+E101+E102+E104</f>
        <v>598201.25</v>
      </c>
      <c r="F96" s="31">
        <f>F97+F101+F102+F103</f>
        <v>538500</v>
      </c>
      <c r="G96" s="28">
        <f t="shared" si="3"/>
        <v>61.48008735868448</v>
      </c>
      <c r="H96" s="33">
        <f t="shared" si="4"/>
        <v>374798.75</v>
      </c>
    </row>
    <row r="97" spans="1:8" ht="24" customHeight="1">
      <c r="A97" s="17" t="s">
        <v>131</v>
      </c>
      <c r="B97" s="3" t="s">
        <v>273</v>
      </c>
      <c r="C97" s="35">
        <f>C98+C99+C100</f>
        <v>657000</v>
      </c>
      <c r="D97" s="35">
        <f>D98+D99+D100</f>
        <v>657000</v>
      </c>
      <c r="E97" s="35">
        <f>E98+E99+E100</f>
        <v>444959.18</v>
      </c>
      <c r="F97" s="35">
        <f>F98+F99+F100</f>
        <v>0</v>
      </c>
      <c r="G97" s="27">
        <f aca="true" t="shared" si="6" ref="G97:G102">E97/D97*100</f>
        <v>67.72590258751903</v>
      </c>
      <c r="H97" s="30">
        <f aca="true" t="shared" si="7" ref="H97:H102">D97-E97</f>
        <v>212040.82</v>
      </c>
    </row>
    <row r="98" spans="1:8" ht="16.5" customHeight="1">
      <c r="A98" s="3" t="s">
        <v>132</v>
      </c>
      <c r="B98" s="3" t="s">
        <v>274</v>
      </c>
      <c r="C98" s="35">
        <v>504000</v>
      </c>
      <c r="D98" s="35">
        <v>504000</v>
      </c>
      <c r="E98" s="35">
        <v>330306.62</v>
      </c>
      <c r="F98" s="31"/>
      <c r="G98" s="27">
        <f t="shared" si="6"/>
        <v>65.53702777777778</v>
      </c>
      <c r="H98" s="30">
        <f t="shared" si="7"/>
        <v>173693.38</v>
      </c>
    </row>
    <row r="99" spans="1:8" ht="16.5" customHeight="1">
      <c r="A99" s="5" t="s">
        <v>133</v>
      </c>
      <c r="B99" s="3" t="s">
        <v>275</v>
      </c>
      <c r="C99" s="35">
        <v>6000</v>
      </c>
      <c r="D99" s="35">
        <v>6000</v>
      </c>
      <c r="E99" s="31"/>
      <c r="F99" s="31"/>
      <c r="G99" s="27">
        <f t="shared" si="6"/>
        <v>0</v>
      </c>
      <c r="H99" s="30">
        <f t="shared" si="7"/>
        <v>6000</v>
      </c>
    </row>
    <row r="100" spans="1:8" ht="25.5">
      <c r="A100" s="17" t="s">
        <v>134</v>
      </c>
      <c r="B100" s="3" t="s">
        <v>276</v>
      </c>
      <c r="C100" s="35">
        <v>147000</v>
      </c>
      <c r="D100" s="35">
        <v>147000</v>
      </c>
      <c r="E100" s="35">
        <v>114652.56</v>
      </c>
      <c r="F100" s="35"/>
      <c r="G100" s="27">
        <f t="shared" si="6"/>
        <v>77.9949387755102</v>
      </c>
      <c r="H100" s="30">
        <f t="shared" si="7"/>
        <v>32347.440000000002</v>
      </c>
    </row>
    <row r="101" spans="1:8" ht="25.5">
      <c r="A101" s="13" t="s">
        <v>119</v>
      </c>
      <c r="B101" s="3" t="s">
        <v>277</v>
      </c>
      <c r="C101" s="35">
        <v>5000</v>
      </c>
      <c r="D101" s="35">
        <v>25000</v>
      </c>
      <c r="E101" s="35">
        <v>21472.07</v>
      </c>
      <c r="F101" s="35"/>
      <c r="G101" s="27">
        <f t="shared" si="6"/>
        <v>85.88828</v>
      </c>
      <c r="H101" s="30">
        <f t="shared" si="7"/>
        <v>3527.9300000000003</v>
      </c>
    </row>
    <row r="102" spans="1:8" ht="25.5">
      <c r="A102" s="13" t="s">
        <v>121</v>
      </c>
      <c r="B102" s="3" t="s">
        <v>278</v>
      </c>
      <c r="C102" s="35">
        <v>51000</v>
      </c>
      <c r="D102" s="35">
        <v>31000</v>
      </c>
      <c r="E102" s="35">
        <v>10520</v>
      </c>
      <c r="F102" s="35">
        <v>70500</v>
      </c>
      <c r="G102" s="27">
        <f t="shared" si="6"/>
        <v>33.935483870967744</v>
      </c>
      <c r="H102" s="30">
        <f t="shared" si="7"/>
        <v>20480</v>
      </c>
    </row>
    <row r="103" spans="1:8" ht="51">
      <c r="A103" s="17" t="s">
        <v>170</v>
      </c>
      <c r="B103" s="3" t="s">
        <v>324</v>
      </c>
      <c r="C103" s="35"/>
      <c r="D103" s="35"/>
      <c r="E103" s="35"/>
      <c r="F103" s="35">
        <v>468000</v>
      </c>
      <c r="G103" s="27"/>
      <c r="H103" s="30">
        <f aca="true" t="shared" si="8" ref="H103:H109">D103-E103</f>
        <v>0</v>
      </c>
    </row>
    <row r="104" spans="1:8" ht="38.25">
      <c r="A104" s="13" t="s">
        <v>141</v>
      </c>
      <c r="B104" s="3" t="s">
        <v>362</v>
      </c>
      <c r="C104" s="35"/>
      <c r="D104" s="35">
        <v>260000</v>
      </c>
      <c r="E104" s="35">
        <v>121250</v>
      </c>
      <c r="F104" s="35"/>
      <c r="G104" s="27"/>
      <c r="H104" s="30"/>
    </row>
    <row r="105" spans="1:8" ht="12.75">
      <c r="A105" s="23" t="s">
        <v>32</v>
      </c>
      <c r="B105" s="1" t="s">
        <v>33</v>
      </c>
      <c r="C105" s="33">
        <f>C106+C107+C108</f>
        <v>2187467</v>
      </c>
      <c r="D105" s="33">
        <f>D106+D107+D108+D109</f>
        <v>2713165</v>
      </c>
      <c r="E105" s="33">
        <f>E106+E107+E108+E109</f>
        <v>1653601.7999999998</v>
      </c>
      <c r="F105" s="33">
        <f>F106+F107+F108</f>
        <v>1511395.8800000001</v>
      </c>
      <c r="G105" s="27">
        <f>E105/D105*100</f>
        <v>60.94733641337699</v>
      </c>
      <c r="H105" s="30">
        <f t="shared" si="8"/>
        <v>1059563.2000000002</v>
      </c>
    </row>
    <row r="106" spans="1:8" ht="12.75">
      <c r="A106" s="3" t="s">
        <v>114</v>
      </c>
      <c r="B106" s="3" t="s">
        <v>349</v>
      </c>
      <c r="C106" s="34">
        <v>1590551</v>
      </c>
      <c r="D106" s="34">
        <v>1775151</v>
      </c>
      <c r="E106" s="34">
        <v>1212455.18</v>
      </c>
      <c r="F106" s="11">
        <v>1149232.12</v>
      </c>
      <c r="G106" s="27">
        <f>E106/D106*100</f>
        <v>68.30152364503076</v>
      </c>
      <c r="H106" s="30">
        <f t="shared" si="8"/>
        <v>562695.8200000001</v>
      </c>
    </row>
    <row r="107" spans="1:8" ht="12.75">
      <c r="A107" s="3" t="s">
        <v>116</v>
      </c>
      <c r="B107" s="3" t="s">
        <v>350</v>
      </c>
      <c r="C107" s="34">
        <v>485816</v>
      </c>
      <c r="D107" s="34">
        <v>544616</v>
      </c>
      <c r="E107" s="34">
        <v>346933.97</v>
      </c>
      <c r="F107" s="11">
        <v>339763.76</v>
      </c>
      <c r="G107" s="27">
        <f>E107/D107*100</f>
        <v>63.70249313277612</v>
      </c>
      <c r="H107" s="30">
        <f t="shared" si="8"/>
        <v>197682.03000000003</v>
      </c>
    </row>
    <row r="108" spans="1:8" ht="25.5">
      <c r="A108" s="13" t="s">
        <v>121</v>
      </c>
      <c r="B108" s="3" t="s">
        <v>329</v>
      </c>
      <c r="C108" s="34">
        <v>111100</v>
      </c>
      <c r="D108" s="34">
        <v>393398</v>
      </c>
      <c r="E108" s="34">
        <v>94212.65</v>
      </c>
      <c r="F108" s="3">
        <v>22400</v>
      </c>
      <c r="G108" s="27">
        <f>E108/D108*100</f>
        <v>23.94843135959003</v>
      </c>
      <c r="H108" s="30">
        <f t="shared" si="8"/>
        <v>299185.35</v>
      </c>
    </row>
    <row r="109" spans="1:8" ht="12.75">
      <c r="A109" s="5" t="s">
        <v>123</v>
      </c>
      <c r="B109" s="3" t="s">
        <v>377</v>
      </c>
      <c r="C109" s="34"/>
      <c r="D109" s="34"/>
      <c r="E109" s="34"/>
      <c r="F109" s="34"/>
      <c r="G109" s="27" t="e">
        <f>E109/D109*100</f>
        <v>#DIV/0!</v>
      </c>
      <c r="H109" s="30">
        <f t="shared" si="8"/>
        <v>0</v>
      </c>
    </row>
    <row r="110" spans="1:8" ht="38.25">
      <c r="A110" s="24" t="s">
        <v>34</v>
      </c>
      <c r="B110" s="23" t="s">
        <v>35</v>
      </c>
      <c r="C110" s="31">
        <f>C111</f>
        <v>57000</v>
      </c>
      <c r="D110" s="31">
        <f>D111</f>
        <v>57000</v>
      </c>
      <c r="E110" s="31">
        <f>E111</f>
        <v>38619</v>
      </c>
      <c r="F110" s="31">
        <f>F111</f>
        <v>0</v>
      </c>
      <c r="G110" s="28">
        <f t="shared" si="3"/>
        <v>67.75263157894736</v>
      </c>
      <c r="H110" s="33">
        <f t="shared" si="4"/>
        <v>18381</v>
      </c>
    </row>
    <row r="111" spans="1:8" ht="25.5">
      <c r="A111" s="13" t="s">
        <v>121</v>
      </c>
      <c r="B111" s="3" t="s">
        <v>122</v>
      </c>
      <c r="C111" s="34">
        <v>57000</v>
      </c>
      <c r="D111" s="11">
        <v>57000</v>
      </c>
      <c r="E111" s="3">
        <v>38619</v>
      </c>
      <c r="F111" s="3"/>
      <c r="G111" s="27">
        <f t="shared" si="3"/>
        <v>67.75263157894736</v>
      </c>
      <c r="H111" s="30">
        <f t="shared" si="4"/>
        <v>18381</v>
      </c>
    </row>
    <row r="112" spans="1:8" ht="12.75">
      <c r="A112" s="1" t="s">
        <v>36</v>
      </c>
      <c r="B112" s="1" t="s">
        <v>37</v>
      </c>
      <c r="C112" s="33">
        <f>C113+C117+C118+C123+C119+C120+C121+C122</f>
        <v>31037278.66</v>
      </c>
      <c r="D112" s="33">
        <f>D113+D117+D118+D123+D119+D120+D121+D122</f>
        <v>43047130.11</v>
      </c>
      <c r="E112" s="33">
        <f>E113+E117+E118+E123+E119+E120+E121+E122</f>
        <v>23179871.02</v>
      </c>
      <c r="F112" s="33">
        <f>F113+F117+F118+F123+F119+F120+F121+F122</f>
        <v>14047192.26</v>
      </c>
      <c r="G112" s="28">
        <f t="shared" si="3"/>
        <v>53.84765711620631</v>
      </c>
      <c r="H112" s="33">
        <f t="shared" si="4"/>
        <v>19867259.09</v>
      </c>
    </row>
    <row r="113" spans="1:8" ht="25.5">
      <c r="A113" s="17" t="s">
        <v>127</v>
      </c>
      <c r="B113" s="3" t="s">
        <v>128</v>
      </c>
      <c r="C113" s="34">
        <f>C114+C115+C116</f>
        <v>2807600</v>
      </c>
      <c r="D113" s="34">
        <f>D114+D115+D116</f>
        <v>2807600</v>
      </c>
      <c r="E113" s="34">
        <f>E114+E115+E116</f>
        <v>1845654.3399999999</v>
      </c>
      <c r="F113" s="34">
        <f>F114+F115+F116</f>
        <v>1964919.0999999999</v>
      </c>
      <c r="G113" s="27">
        <f t="shared" si="3"/>
        <v>65.73779526998148</v>
      </c>
      <c r="H113" s="30">
        <f t="shared" si="4"/>
        <v>961945.6600000001</v>
      </c>
    </row>
    <row r="114" spans="1:8" ht="12.75">
      <c r="A114" s="3" t="s">
        <v>114</v>
      </c>
      <c r="B114" s="3" t="s">
        <v>113</v>
      </c>
      <c r="C114" s="34">
        <f>C126</f>
        <v>2154800</v>
      </c>
      <c r="D114" s="34">
        <f aca="true" t="shared" si="9" ref="D114:E116">D126</f>
        <v>2154800</v>
      </c>
      <c r="E114" s="34">
        <f t="shared" si="9"/>
        <v>1460534.18</v>
      </c>
      <c r="F114" s="34">
        <f>F126</f>
        <v>1478780.92</v>
      </c>
      <c r="G114" s="27">
        <f t="shared" si="3"/>
        <v>67.78049842212735</v>
      </c>
      <c r="H114" s="30">
        <f t="shared" si="4"/>
        <v>694265.8200000001</v>
      </c>
    </row>
    <row r="115" spans="1:8" ht="12.75">
      <c r="A115" s="3" t="s">
        <v>116</v>
      </c>
      <c r="B115" s="3" t="s">
        <v>115</v>
      </c>
      <c r="C115" s="34">
        <f>C127</f>
        <v>650800</v>
      </c>
      <c r="D115" s="34">
        <f t="shared" si="9"/>
        <v>650800</v>
      </c>
      <c r="E115" s="34">
        <f t="shared" si="9"/>
        <v>385120.16</v>
      </c>
      <c r="F115" s="34">
        <f>F127</f>
        <v>486138.18</v>
      </c>
      <c r="G115" s="27">
        <f t="shared" si="3"/>
        <v>59.17642286416718</v>
      </c>
      <c r="H115" s="30">
        <f t="shared" si="4"/>
        <v>265679.84</v>
      </c>
    </row>
    <row r="116" spans="1:8" ht="12.75">
      <c r="A116" s="5" t="s">
        <v>117</v>
      </c>
      <c r="B116" s="3" t="s">
        <v>118</v>
      </c>
      <c r="C116" s="34">
        <f>C128</f>
        <v>2000</v>
      </c>
      <c r="D116" s="34">
        <f t="shared" si="9"/>
        <v>2000</v>
      </c>
      <c r="E116" s="34">
        <f t="shared" si="9"/>
        <v>0</v>
      </c>
      <c r="F116" s="34">
        <f>F128</f>
        <v>0</v>
      </c>
      <c r="G116" s="27">
        <f t="shared" si="3"/>
        <v>0</v>
      </c>
      <c r="H116" s="30">
        <f t="shared" si="4"/>
        <v>2000</v>
      </c>
    </row>
    <row r="117" spans="1:8" ht="25.5">
      <c r="A117" s="13" t="s">
        <v>119</v>
      </c>
      <c r="B117" s="3" t="s">
        <v>120</v>
      </c>
      <c r="C117" s="34">
        <f>C129</f>
        <v>49900</v>
      </c>
      <c r="D117" s="34">
        <f>D129+D139</f>
        <v>209633</v>
      </c>
      <c r="E117" s="34">
        <f>E129+E139</f>
        <v>126932.51</v>
      </c>
      <c r="F117" s="34">
        <f>F129+F139</f>
        <v>0</v>
      </c>
      <c r="G117" s="27">
        <f t="shared" si="3"/>
        <v>60.549870487947985</v>
      </c>
      <c r="H117" s="30">
        <f t="shared" si="4"/>
        <v>82700.49</v>
      </c>
    </row>
    <row r="118" spans="1:8" ht="25.5">
      <c r="A118" s="13" t="s">
        <v>121</v>
      </c>
      <c r="B118" s="3" t="s">
        <v>122</v>
      </c>
      <c r="C118" s="34">
        <f>C130+C136+C140</f>
        <v>16437478.66</v>
      </c>
      <c r="D118" s="34">
        <f>D130+D136+D140+D133</f>
        <v>21602497.11</v>
      </c>
      <c r="E118" s="34">
        <f>E130+E136+E140</f>
        <v>7793058.34</v>
      </c>
      <c r="F118" s="34">
        <f>F130+F136+F140</f>
        <v>6566314.5600000005</v>
      </c>
      <c r="G118" s="27">
        <f t="shared" si="3"/>
        <v>36.074803298515526</v>
      </c>
      <c r="H118" s="30">
        <f t="shared" si="4"/>
        <v>13809438.77</v>
      </c>
    </row>
    <row r="119" spans="1:8" ht="12.75">
      <c r="A119" s="5" t="s">
        <v>139</v>
      </c>
      <c r="B119" s="3" t="s">
        <v>140</v>
      </c>
      <c r="C119" s="3">
        <f>C141</f>
        <v>0</v>
      </c>
      <c r="D119" s="3"/>
      <c r="E119" s="3"/>
      <c r="F119" s="3">
        <f>F141</f>
        <v>0</v>
      </c>
      <c r="G119" s="27"/>
      <c r="H119" s="30">
        <f>D119-E119</f>
        <v>0</v>
      </c>
    </row>
    <row r="120" spans="1:8" ht="38.25">
      <c r="A120" s="13" t="s">
        <v>176</v>
      </c>
      <c r="B120" s="3" t="s">
        <v>357</v>
      </c>
      <c r="C120" s="3"/>
      <c r="D120" s="34">
        <f>D141</f>
        <v>1470000</v>
      </c>
      <c r="E120" s="34">
        <f>E141</f>
        <v>1470000</v>
      </c>
      <c r="F120" s="34">
        <f>F141</f>
        <v>0</v>
      </c>
      <c r="G120" s="27"/>
      <c r="H120" s="30">
        <f>D120-E120</f>
        <v>0</v>
      </c>
    </row>
    <row r="121" spans="1:8" ht="51">
      <c r="A121" s="17" t="s">
        <v>157</v>
      </c>
      <c r="B121" s="3" t="s">
        <v>162</v>
      </c>
      <c r="C121" s="3">
        <f aca="true" t="shared" si="10" ref="C121:F122">C143</f>
        <v>1290000</v>
      </c>
      <c r="D121" s="3">
        <f t="shared" si="10"/>
        <v>1740000</v>
      </c>
      <c r="E121" s="3">
        <f t="shared" si="10"/>
        <v>1236620</v>
      </c>
      <c r="F121" s="3">
        <f t="shared" si="10"/>
        <v>903400</v>
      </c>
      <c r="G121" s="27">
        <f>E121/D121*100</f>
        <v>71.07011494252873</v>
      </c>
      <c r="H121" s="30">
        <f>D121-E121</f>
        <v>503380</v>
      </c>
    </row>
    <row r="122" spans="1:8" ht="12.75">
      <c r="A122" s="17" t="s">
        <v>159</v>
      </c>
      <c r="B122" s="3" t="s">
        <v>163</v>
      </c>
      <c r="C122" s="3">
        <f t="shared" si="10"/>
        <v>10000</v>
      </c>
      <c r="D122" s="3">
        <f t="shared" si="10"/>
        <v>80000</v>
      </c>
      <c r="E122" s="3">
        <f t="shared" si="10"/>
        <v>71947.44</v>
      </c>
      <c r="F122" s="3">
        <f t="shared" si="10"/>
        <v>66212.2</v>
      </c>
      <c r="G122" s="27">
        <f>E122/D122*100</f>
        <v>89.93430000000001</v>
      </c>
      <c r="H122" s="30">
        <f>D122-E122</f>
        <v>8052.559999999998</v>
      </c>
    </row>
    <row r="123" spans="1:8" ht="38.25">
      <c r="A123" s="13" t="s">
        <v>141</v>
      </c>
      <c r="B123" s="3" t="s">
        <v>142</v>
      </c>
      <c r="C123" s="34">
        <f>C131+C134+C145+C137</f>
        <v>10442300</v>
      </c>
      <c r="D123" s="34">
        <f>D131+D134+D145+D137</f>
        <v>15137400</v>
      </c>
      <c r="E123" s="34">
        <f>E131+E134+E145+E137</f>
        <v>10635658.39</v>
      </c>
      <c r="F123" s="34">
        <f>F131+F134+F145+F137</f>
        <v>4546346.4</v>
      </c>
      <c r="G123" s="27">
        <f t="shared" si="3"/>
        <v>70.26080033559265</v>
      </c>
      <c r="H123" s="30">
        <f t="shared" si="4"/>
        <v>4501741.609999999</v>
      </c>
    </row>
    <row r="124" spans="1:8" ht="12.75">
      <c r="A124" s="23" t="s">
        <v>2</v>
      </c>
      <c r="B124" s="23" t="s">
        <v>38</v>
      </c>
      <c r="C124" s="31">
        <f>C125+C129+C130+C131</f>
        <v>9618300</v>
      </c>
      <c r="D124" s="31">
        <f>D125+D129+D130+D131</f>
        <v>12009000</v>
      </c>
      <c r="E124" s="31">
        <f>E125+E129+E130+E131</f>
        <v>8030256.029999999</v>
      </c>
      <c r="F124" s="31">
        <f>F125+F129+F130+F131</f>
        <v>5691116.119999999</v>
      </c>
      <c r="G124" s="28">
        <f t="shared" si="3"/>
        <v>66.86864876342742</v>
      </c>
      <c r="H124" s="33">
        <f t="shared" si="4"/>
        <v>3978743.9700000007</v>
      </c>
    </row>
    <row r="125" spans="1:8" ht="25.5">
      <c r="A125" s="17" t="s">
        <v>127</v>
      </c>
      <c r="B125" s="3" t="s">
        <v>143</v>
      </c>
      <c r="C125" s="34">
        <f>C126+C127+C128</f>
        <v>2807600</v>
      </c>
      <c r="D125" s="34">
        <f>D126+D127+D128</f>
        <v>2807600</v>
      </c>
      <c r="E125" s="34">
        <f>E126+E127+E128</f>
        <v>1845654.3399999999</v>
      </c>
      <c r="F125" s="34">
        <f>F126+F127+F128</f>
        <v>1964919.0999999999</v>
      </c>
      <c r="G125" s="27">
        <f t="shared" si="3"/>
        <v>65.73779526998148</v>
      </c>
      <c r="H125" s="30">
        <f t="shared" si="4"/>
        <v>961945.6600000001</v>
      </c>
    </row>
    <row r="126" spans="1:8" ht="12.75">
      <c r="A126" s="3" t="s">
        <v>114</v>
      </c>
      <c r="B126" s="3" t="s">
        <v>144</v>
      </c>
      <c r="C126" s="34">
        <v>2154800</v>
      </c>
      <c r="D126" s="34">
        <v>2154800</v>
      </c>
      <c r="E126" s="34">
        <v>1460534.18</v>
      </c>
      <c r="F126" s="34">
        <v>1478780.92</v>
      </c>
      <c r="G126" s="27">
        <f t="shared" si="3"/>
        <v>67.78049842212735</v>
      </c>
      <c r="H126" s="30">
        <f t="shared" si="4"/>
        <v>694265.8200000001</v>
      </c>
    </row>
    <row r="127" spans="1:8" ht="12.75">
      <c r="A127" s="3" t="s">
        <v>116</v>
      </c>
      <c r="B127" s="3" t="s">
        <v>145</v>
      </c>
      <c r="C127" s="34">
        <v>650800</v>
      </c>
      <c r="D127" s="34">
        <v>650800</v>
      </c>
      <c r="E127" s="34">
        <v>385120.16</v>
      </c>
      <c r="F127" s="34">
        <v>486138.18</v>
      </c>
      <c r="G127" s="27">
        <f t="shared" si="3"/>
        <v>59.17642286416718</v>
      </c>
      <c r="H127" s="30">
        <f t="shared" si="4"/>
        <v>265679.84</v>
      </c>
    </row>
    <row r="128" spans="1:8" ht="12.75">
      <c r="A128" s="5" t="s">
        <v>117</v>
      </c>
      <c r="B128" s="3" t="s">
        <v>146</v>
      </c>
      <c r="C128" s="34">
        <v>2000</v>
      </c>
      <c r="D128" s="34">
        <v>2000</v>
      </c>
      <c r="E128" s="34">
        <v>0</v>
      </c>
      <c r="F128" s="34">
        <v>0</v>
      </c>
      <c r="G128" s="27">
        <f t="shared" si="3"/>
        <v>0</v>
      </c>
      <c r="H128" s="30">
        <f t="shared" si="4"/>
        <v>2000</v>
      </c>
    </row>
    <row r="129" spans="1:8" ht="25.5">
      <c r="A129" s="13" t="s">
        <v>119</v>
      </c>
      <c r="B129" s="3" t="s">
        <v>147</v>
      </c>
      <c r="C129" s="3">
        <v>49900</v>
      </c>
      <c r="D129" s="34">
        <v>185933</v>
      </c>
      <c r="E129" s="34">
        <v>126932.51</v>
      </c>
      <c r="F129" s="34"/>
      <c r="G129" s="27">
        <f t="shared" si="3"/>
        <v>68.26787606288286</v>
      </c>
      <c r="H129" s="30">
        <f t="shared" si="4"/>
        <v>59000.490000000005</v>
      </c>
    </row>
    <row r="130" spans="1:8" ht="25.5">
      <c r="A130" s="13" t="s">
        <v>121</v>
      </c>
      <c r="B130" s="3" t="s">
        <v>148</v>
      </c>
      <c r="C130" s="34">
        <v>695400</v>
      </c>
      <c r="D130" s="34">
        <v>1667467</v>
      </c>
      <c r="E130" s="34">
        <v>667341.1</v>
      </c>
      <c r="F130" s="34">
        <v>457364.62</v>
      </c>
      <c r="G130" s="27">
        <f>E130/D130*100</f>
        <v>40.02124779680798</v>
      </c>
      <c r="H130" s="30">
        <f>D130-E130</f>
        <v>1000125.9</v>
      </c>
    </row>
    <row r="131" spans="1:8" ht="38.25">
      <c r="A131" s="13" t="s">
        <v>141</v>
      </c>
      <c r="B131" s="3" t="s">
        <v>149</v>
      </c>
      <c r="C131" s="34">
        <v>6065400</v>
      </c>
      <c r="D131" s="34">
        <v>7348000</v>
      </c>
      <c r="E131" s="34">
        <v>5390328.08</v>
      </c>
      <c r="F131" s="34">
        <v>3268832.4</v>
      </c>
      <c r="G131" s="27">
        <f>E131/D131*100</f>
        <v>73.35775830157866</v>
      </c>
      <c r="H131" s="30">
        <f>D131-E131</f>
        <v>1957671.92</v>
      </c>
    </row>
    <row r="132" spans="1:8" ht="12.75">
      <c r="A132" s="23" t="s">
        <v>3</v>
      </c>
      <c r="B132" s="23" t="s">
        <v>39</v>
      </c>
      <c r="C132" s="31">
        <f>C134</f>
        <v>250000</v>
      </c>
      <c r="D132" s="31">
        <f>D134+D133</f>
        <v>507500</v>
      </c>
      <c r="E132" s="31">
        <f>E134</f>
        <v>372844.53</v>
      </c>
      <c r="F132" s="31">
        <f>F134</f>
        <v>83150</v>
      </c>
      <c r="G132" s="28">
        <f t="shared" si="3"/>
        <v>73.4669024630542</v>
      </c>
      <c r="H132" s="33">
        <f t="shared" si="4"/>
        <v>134655.46999999997</v>
      </c>
    </row>
    <row r="133" spans="1:8" ht="25.5">
      <c r="A133" s="13" t="s">
        <v>121</v>
      </c>
      <c r="B133" s="3" t="s">
        <v>368</v>
      </c>
      <c r="C133" s="31"/>
      <c r="D133" s="36">
        <v>7500</v>
      </c>
      <c r="E133" s="31"/>
      <c r="F133" s="31"/>
      <c r="G133" s="28"/>
      <c r="H133" s="33"/>
    </row>
    <row r="134" spans="1:8" ht="38.25">
      <c r="A134" s="13" t="s">
        <v>141</v>
      </c>
      <c r="B134" s="3" t="s">
        <v>153</v>
      </c>
      <c r="C134" s="3">
        <v>250000</v>
      </c>
      <c r="D134" s="34">
        <v>500000</v>
      </c>
      <c r="E134" s="34">
        <v>372844.53</v>
      </c>
      <c r="F134" s="34">
        <v>83150</v>
      </c>
      <c r="G134" s="27">
        <f t="shared" si="3"/>
        <v>74.568906</v>
      </c>
      <c r="H134" s="30">
        <f t="shared" si="4"/>
        <v>127155.46999999997</v>
      </c>
    </row>
    <row r="135" spans="1:8" ht="12.75">
      <c r="A135" s="23" t="s">
        <v>40</v>
      </c>
      <c r="B135" s="23" t="s">
        <v>41</v>
      </c>
      <c r="C135" s="31">
        <f>C136+C137</f>
        <v>12754398.66</v>
      </c>
      <c r="D135" s="31">
        <f>D136+D137</f>
        <v>17854130.11</v>
      </c>
      <c r="E135" s="31">
        <f>E136+E137</f>
        <v>9350853.63</v>
      </c>
      <c r="F135" s="31">
        <f>F136+F137</f>
        <v>6406194.95</v>
      </c>
      <c r="G135" s="28">
        <f t="shared" si="3"/>
        <v>52.373616481951366</v>
      </c>
      <c r="H135" s="33">
        <f t="shared" si="4"/>
        <v>8503276.479999999</v>
      </c>
    </row>
    <row r="136" spans="1:8" ht="25.5">
      <c r="A136" s="13" t="s">
        <v>121</v>
      </c>
      <c r="B136" s="3" t="s">
        <v>150</v>
      </c>
      <c r="C136" s="3">
        <v>8912498.66</v>
      </c>
      <c r="D136" s="3">
        <v>11674730.11</v>
      </c>
      <c r="E136" s="34">
        <v>4741525.73</v>
      </c>
      <c r="F136" s="34">
        <v>5211830.95</v>
      </c>
      <c r="G136" s="27">
        <f t="shared" si="3"/>
        <v>40.613578946365905</v>
      </c>
      <c r="H136" s="30">
        <f t="shared" si="4"/>
        <v>6933204.379999999</v>
      </c>
    </row>
    <row r="137" spans="1:8" ht="38.25">
      <c r="A137" s="13" t="s">
        <v>141</v>
      </c>
      <c r="B137" s="3" t="s">
        <v>330</v>
      </c>
      <c r="C137" s="3">
        <v>3841900</v>
      </c>
      <c r="D137" s="3">
        <v>6179400</v>
      </c>
      <c r="E137" s="34">
        <v>4609327.9</v>
      </c>
      <c r="F137" s="3">
        <v>1194364</v>
      </c>
      <c r="G137" s="27">
        <f t="shared" si="3"/>
        <v>74.59183577693628</v>
      </c>
      <c r="H137" s="30">
        <f t="shared" si="4"/>
        <v>1570072.0999999996</v>
      </c>
    </row>
    <row r="138" spans="1:8" ht="25.5">
      <c r="A138" s="24" t="s">
        <v>4</v>
      </c>
      <c r="B138" s="23" t="s">
        <v>42</v>
      </c>
      <c r="C138" s="31">
        <f>C140+C141+C142+C143+C144+C145</f>
        <v>8414580</v>
      </c>
      <c r="D138" s="31">
        <f>D140+D141+D142+D143+D144+D145+D139</f>
        <v>12676500</v>
      </c>
      <c r="E138" s="31">
        <f>E140+E141+E142+E143+E144+E145+E139</f>
        <v>5425916.83</v>
      </c>
      <c r="F138" s="31">
        <f>F140+F141+F142+F143+F144+F145+F139</f>
        <v>1866731.19</v>
      </c>
      <c r="G138" s="28">
        <f t="shared" si="3"/>
        <v>42.80295688873112</v>
      </c>
      <c r="H138" s="33">
        <f t="shared" si="4"/>
        <v>7250583.17</v>
      </c>
    </row>
    <row r="139" spans="1:8" ht="25.5">
      <c r="A139" s="13" t="s">
        <v>119</v>
      </c>
      <c r="B139" s="3" t="s">
        <v>342</v>
      </c>
      <c r="C139" s="31"/>
      <c r="D139" s="35">
        <v>23700</v>
      </c>
      <c r="E139" s="31"/>
      <c r="F139" s="31"/>
      <c r="G139" s="28"/>
      <c r="H139" s="33"/>
    </row>
    <row r="140" spans="1:8" ht="25.5">
      <c r="A140" s="13" t="s">
        <v>121</v>
      </c>
      <c r="B140" s="3" t="s">
        <v>154</v>
      </c>
      <c r="C140" s="3">
        <v>6829580</v>
      </c>
      <c r="D140" s="3">
        <v>8252800</v>
      </c>
      <c r="E140" s="34">
        <v>2384191.51</v>
      </c>
      <c r="F140" s="3">
        <v>897118.99</v>
      </c>
      <c r="G140" s="27">
        <f t="shared" si="3"/>
        <v>28.889486113803798</v>
      </c>
      <c r="H140" s="30">
        <f t="shared" si="4"/>
        <v>5868608.49</v>
      </c>
    </row>
    <row r="141" spans="1:8" ht="40.5" customHeight="1">
      <c r="A141" s="13" t="s">
        <v>176</v>
      </c>
      <c r="B141" s="3" t="s">
        <v>356</v>
      </c>
      <c r="C141" s="3"/>
      <c r="D141" s="34">
        <v>1470000</v>
      </c>
      <c r="E141" s="34">
        <v>1470000</v>
      </c>
      <c r="F141" s="34">
        <v>0</v>
      </c>
      <c r="G141" s="27">
        <f t="shared" si="3"/>
        <v>100</v>
      </c>
      <c r="H141" s="30">
        <f t="shared" si="4"/>
        <v>0</v>
      </c>
    </row>
    <row r="142" spans="1:8" ht="12.75">
      <c r="A142" s="5" t="s">
        <v>151</v>
      </c>
      <c r="B142" s="3" t="s">
        <v>156</v>
      </c>
      <c r="C142" s="3"/>
      <c r="D142" s="34"/>
      <c r="E142" s="34">
        <v>0</v>
      </c>
      <c r="F142" s="34">
        <v>0</v>
      </c>
      <c r="G142" s="27"/>
      <c r="H142" s="30">
        <f t="shared" si="4"/>
        <v>0</v>
      </c>
    </row>
    <row r="143" spans="1:8" ht="51">
      <c r="A143" s="17" t="s">
        <v>157</v>
      </c>
      <c r="B143" s="3" t="s">
        <v>158</v>
      </c>
      <c r="C143" s="3">
        <v>1290000</v>
      </c>
      <c r="D143" s="34">
        <v>1740000</v>
      </c>
      <c r="E143" s="34">
        <v>1236620</v>
      </c>
      <c r="F143" s="11">
        <v>903400</v>
      </c>
      <c r="G143" s="27">
        <f t="shared" si="3"/>
        <v>71.07011494252873</v>
      </c>
      <c r="H143" s="30">
        <f t="shared" si="4"/>
        <v>503380</v>
      </c>
    </row>
    <row r="144" spans="1:8" ht="12.75">
      <c r="A144" s="17" t="s">
        <v>159</v>
      </c>
      <c r="B144" s="3" t="s">
        <v>160</v>
      </c>
      <c r="C144" s="3">
        <v>10000</v>
      </c>
      <c r="D144" s="34">
        <v>80000</v>
      </c>
      <c r="E144" s="34">
        <v>71947.44</v>
      </c>
      <c r="F144" s="3">
        <v>66212.2</v>
      </c>
      <c r="G144" s="27">
        <f t="shared" si="3"/>
        <v>89.93430000000001</v>
      </c>
      <c r="H144" s="30">
        <f t="shared" si="4"/>
        <v>8052.559999999998</v>
      </c>
    </row>
    <row r="145" spans="1:8" ht="38.25">
      <c r="A145" s="13" t="s">
        <v>141</v>
      </c>
      <c r="B145" s="3" t="s">
        <v>161</v>
      </c>
      <c r="C145" s="3">
        <v>285000</v>
      </c>
      <c r="D145" s="34">
        <v>1110000</v>
      </c>
      <c r="E145" s="34">
        <v>263157.88</v>
      </c>
      <c r="F145" s="34">
        <v>0</v>
      </c>
      <c r="G145" s="27">
        <f t="shared" si="3"/>
        <v>23.707917117117116</v>
      </c>
      <c r="H145" s="30">
        <f t="shared" si="4"/>
        <v>846842.12</v>
      </c>
    </row>
    <row r="146" spans="1:8" ht="12.75">
      <c r="A146" s="1" t="s">
        <v>43</v>
      </c>
      <c r="B146" s="1" t="s">
        <v>44</v>
      </c>
      <c r="C146" s="33">
        <f>C148+C149+C147+C151</f>
        <v>25705804.8</v>
      </c>
      <c r="D146" s="33">
        <f>D148+D149+D147+D151+D150</f>
        <v>38238111.67</v>
      </c>
      <c r="E146" s="33">
        <f>E148+E149+E147+E151+E150</f>
        <v>20256119.84</v>
      </c>
      <c r="F146" s="33">
        <f>F148+F149+F147+F151+F150</f>
        <v>11852548.43</v>
      </c>
      <c r="G146" s="28">
        <f t="shared" si="3"/>
        <v>52.97364057831363</v>
      </c>
      <c r="H146" s="33">
        <f t="shared" si="4"/>
        <v>17981991.830000002</v>
      </c>
    </row>
    <row r="147" spans="1:8" ht="25.5">
      <c r="A147" s="13" t="s">
        <v>121</v>
      </c>
      <c r="B147" s="3" t="s">
        <v>337</v>
      </c>
      <c r="C147" s="35">
        <f>C153+C157+C161</f>
        <v>8828564.8</v>
      </c>
      <c r="D147" s="35">
        <f>D153+D157+D161</f>
        <v>20022039.67</v>
      </c>
      <c r="E147" s="35">
        <f>E153+E157+E161</f>
        <v>7695593.24</v>
      </c>
      <c r="F147" s="35">
        <f>F153+F157+F161</f>
        <v>4207882.029999999</v>
      </c>
      <c r="G147" s="27">
        <f>E147/D147*100</f>
        <v>38.43561079109578</v>
      </c>
      <c r="H147" s="30">
        <f>D147-E147</f>
        <v>12326446.430000002</v>
      </c>
    </row>
    <row r="148" spans="1:8" ht="38.25">
      <c r="A148" s="17" t="s">
        <v>164</v>
      </c>
      <c r="B148" s="3" t="s">
        <v>339</v>
      </c>
      <c r="C148" s="35">
        <f>C154</f>
        <v>6178500</v>
      </c>
      <c r="D148" s="35">
        <f>D154</f>
        <v>6178500</v>
      </c>
      <c r="E148" s="35">
        <f>E154</f>
        <v>5710756.6</v>
      </c>
      <c r="F148" s="35">
        <f>F154</f>
        <v>3377749.4</v>
      </c>
      <c r="G148" s="27">
        <f t="shared" si="3"/>
        <v>92.4294990693534</v>
      </c>
      <c r="H148" s="30">
        <f t="shared" si="4"/>
        <v>467743.4000000004</v>
      </c>
    </row>
    <row r="149" spans="1:8" ht="38.25">
      <c r="A149" s="13" t="s">
        <v>141</v>
      </c>
      <c r="B149" s="3" t="s">
        <v>338</v>
      </c>
      <c r="C149" s="35">
        <f>C155+C158+C162</f>
        <v>10692740</v>
      </c>
      <c r="D149" s="35">
        <f>D155+D162+D159</f>
        <v>7294572</v>
      </c>
      <c r="E149" s="35">
        <f>E155+E158+E162+E159</f>
        <v>6849770</v>
      </c>
      <c r="F149" s="35">
        <f>F155+F158+F162+F159</f>
        <v>4266917</v>
      </c>
      <c r="G149" s="27">
        <f t="shared" si="3"/>
        <v>93.90228789297028</v>
      </c>
      <c r="H149" s="30">
        <f t="shared" si="4"/>
        <v>444802</v>
      </c>
    </row>
    <row r="150" spans="1:8" ht="57" customHeight="1">
      <c r="A150" s="13" t="s">
        <v>352</v>
      </c>
      <c r="B150" s="3" t="s">
        <v>353</v>
      </c>
      <c r="C150" s="35"/>
      <c r="D150" s="35">
        <f>D158</f>
        <v>4737000</v>
      </c>
      <c r="E150" s="35">
        <f>E158</f>
        <v>0</v>
      </c>
      <c r="F150" s="35">
        <f>F158</f>
        <v>0</v>
      </c>
      <c r="G150" s="27">
        <f>E150/D150*100</f>
        <v>0</v>
      </c>
      <c r="H150" s="30">
        <f>D150-E150</f>
        <v>4737000</v>
      </c>
    </row>
    <row r="151" spans="1:8" ht="12.75">
      <c r="A151" s="3" t="s">
        <v>125</v>
      </c>
      <c r="B151" s="3" t="s">
        <v>340</v>
      </c>
      <c r="C151" s="35">
        <f>C163</f>
        <v>6000</v>
      </c>
      <c r="D151" s="35">
        <f>D163</f>
        <v>6000</v>
      </c>
      <c r="E151" s="35">
        <f>E163</f>
        <v>0</v>
      </c>
      <c r="F151" s="35">
        <f>F163</f>
        <v>0</v>
      </c>
      <c r="G151" s="27"/>
      <c r="H151" s="30"/>
    </row>
    <row r="152" spans="1:8" ht="12.75">
      <c r="A152" s="23" t="s">
        <v>45</v>
      </c>
      <c r="B152" s="23" t="s">
        <v>46</v>
      </c>
      <c r="C152" s="31">
        <f>C154+C153+C155</f>
        <v>6364500</v>
      </c>
      <c r="D152" s="31">
        <f>D154+D153+D155</f>
        <v>6381500</v>
      </c>
      <c r="E152" s="31">
        <f>E154+E153+E155</f>
        <v>5881756.6</v>
      </c>
      <c r="F152" s="33">
        <f>F154+F153+F155</f>
        <v>4356106.96</v>
      </c>
      <c r="G152" s="28">
        <f t="shared" si="3"/>
        <v>92.1688725221343</v>
      </c>
      <c r="H152" s="33">
        <f t="shared" si="4"/>
        <v>499743.4000000004</v>
      </c>
    </row>
    <row r="153" spans="1:8" ht="25.5">
      <c r="A153" s="13" t="s">
        <v>121</v>
      </c>
      <c r="B153" s="3" t="s">
        <v>331</v>
      </c>
      <c r="C153" s="35">
        <v>15000</v>
      </c>
      <c r="D153" s="35">
        <v>32000</v>
      </c>
      <c r="E153" s="31"/>
      <c r="F153" s="11">
        <v>1474.56</v>
      </c>
      <c r="G153" s="27">
        <f aca="true" t="shared" si="11" ref="G153:G159">E153/D153*100</f>
        <v>0</v>
      </c>
      <c r="H153" s="30">
        <f aca="true" t="shared" si="12" ref="H153:H159">D153-E153</f>
        <v>32000</v>
      </c>
    </row>
    <row r="154" spans="1:8" ht="38.25">
      <c r="A154" s="17" t="s">
        <v>164</v>
      </c>
      <c r="B154" s="3" t="s">
        <v>165</v>
      </c>
      <c r="C154" s="35">
        <v>6178500</v>
      </c>
      <c r="D154" s="35">
        <v>6178500</v>
      </c>
      <c r="E154" s="35">
        <v>5710756.6</v>
      </c>
      <c r="F154" s="3">
        <v>3377749.4</v>
      </c>
      <c r="G154" s="27">
        <f t="shared" si="11"/>
        <v>92.4294990693534</v>
      </c>
      <c r="H154" s="30">
        <f t="shared" si="12"/>
        <v>467743.4000000004</v>
      </c>
    </row>
    <row r="155" spans="1:8" ht="38.25">
      <c r="A155" s="13" t="s">
        <v>141</v>
      </c>
      <c r="B155" s="3" t="s">
        <v>332</v>
      </c>
      <c r="C155" s="35">
        <v>171000</v>
      </c>
      <c r="D155" s="35">
        <v>171000</v>
      </c>
      <c r="E155" s="35">
        <v>171000</v>
      </c>
      <c r="F155" s="11">
        <v>976883</v>
      </c>
      <c r="G155" s="27">
        <f t="shared" si="11"/>
        <v>100</v>
      </c>
      <c r="H155" s="30">
        <f t="shared" si="12"/>
        <v>0</v>
      </c>
    </row>
    <row r="156" spans="1:8" ht="12.75">
      <c r="A156" s="23" t="s">
        <v>47</v>
      </c>
      <c r="B156" s="1" t="s">
        <v>48</v>
      </c>
      <c r="C156" s="1">
        <f>C158+C157</f>
        <v>12115039.379999999</v>
      </c>
      <c r="D156" s="33">
        <f>D158+D157+D159</f>
        <v>15942032.5</v>
      </c>
      <c r="E156" s="33">
        <f>E158+E157+E159</f>
        <v>6284736.25</v>
      </c>
      <c r="F156" s="33">
        <f>F158+F157+F159</f>
        <v>2015676.96</v>
      </c>
      <c r="G156" s="27">
        <f t="shared" si="11"/>
        <v>39.42242778641933</v>
      </c>
      <c r="H156" s="30">
        <f t="shared" si="12"/>
        <v>9657296.25</v>
      </c>
    </row>
    <row r="157" spans="1:8" ht="25.5">
      <c r="A157" s="13" t="s">
        <v>121</v>
      </c>
      <c r="B157" s="3" t="s">
        <v>333</v>
      </c>
      <c r="C157" s="40">
        <v>3073039.38</v>
      </c>
      <c r="D157" s="40">
        <v>6927032.5</v>
      </c>
      <c r="E157" s="35">
        <v>2007199.25</v>
      </c>
      <c r="F157" s="3">
        <v>229642.96</v>
      </c>
      <c r="G157" s="27">
        <f t="shared" si="11"/>
        <v>28.976322111957753</v>
      </c>
      <c r="H157" s="30">
        <f t="shared" si="12"/>
        <v>4919833.25</v>
      </c>
    </row>
    <row r="158" spans="1:8" ht="56.25" customHeight="1">
      <c r="A158" s="13" t="s">
        <v>352</v>
      </c>
      <c r="B158" s="3" t="s">
        <v>351</v>
      </c>
      <c r="C158" s="3">
        <v>9042000</v>
      </c>
      <c r="D158" s="34">
        <v>4737000</v>
      </c>
      <c r="E158" s="34">
        <v>0</v>
      </c>
      <c r="F158" s="34">
        <v>0</v>
      </c>
      <c r="G158" s="27">
        <f t="shared" si="11"/>
        <v>0</v>
      </c>
      <c r="H158" s="30">
        <f t="shared" si="12"/>
        <v>4737000</v>
      </c>
    </row>
    <row r="159" spans="1:8" ht="40.5" customHeight="1">
      <c r="A159" s="13" t="s">
        <v>141</v>
      </c>
      <c r="B159" s="3" t="s">
        <v>358</v>
      </c>
      <c r="C159" s="3"/>
      <c r="D159" s="34">
        <v>4278000</v>
      </c>
      <c r="E159" s="34">
        <v>4277537</v>
      </c>
      <c r="F159" s="34">
        <v>1786034</v>
      </c>
      <c r="G159" s="27">
        <f t="shared" si="11"/>
        <v>99.98917718560075</v>
      </c>
      <c r="H159" s="30">
        <f t="shared" si="12"/>
        <v>463</v>
      </c>
    </row>
    <row r="160" spans="1:8" ht="12.75">
      <c r="A160" s="23" t="s">
        <v>49</v>
      </c>
      <c r="B160" s="23" t="s">
        <v>50</v>
      </c>
      <c r="C160" s="31">
        <f>C162+C161+C163</f>
        <v>7226265.42</v>
      </c>
      <c r="D160" s="31">
        <f>D162+D161+D163</f>
        <v>15914579.17</v>
      </c>
      <c r="E160" s="31">
        <f>E162+E161+E163</f>
        <v>8089626.99</v>
      </c>
      <c r="F160" s="31">
        <f>F162+F161+F163</f>
        <v>5480764.51</v>
      </c>
      <c r="G160" s="28">
        <f t="shared" si="3"/>
        <v>50.83154825262024</v>
      </c>
      <c r="H160" s="33">
        <f t="shared" si="4"/>
        <v>7824952.18</v>
      </c>
    </row>
    <row r="161" spans="1:8" ht="25.5">
      <c r="A161" s="13" t="s">
        <v>121</v>
      </c>
      <c r="B161" s="3" t="s">
        <v>334</v>
      </c>
      <c r="C161" s="35">
        <v>5740525.42</v>
      </c>
      <c r="D161" s="35">
        <v>13063007.17</v>
      </c>
      <c r="E161" s="35">
        <v>5688393.99</v>
      </c>
      <c r="F161" s="35">
        <v>3976764.51</v>
      </c>
      <c r="G161" s="27">
        <f>E161/D161*100</f>
        <v>43.54582307099813</v>
      </c>
      <c r="H161" s="30">
        <f>D161-E161</f>
        <v>7374613.18</v>
      </c>
    </row>
    <row r="162" spans="1:8" ht="38.25">
      <c r="A162" s="13" t="s">
        <v>141</v>
      </c>
      <c r="B162" s="3" t="s">
        <v>335</v>
      </c>
      <c r="C162" s="3">
        <v>1479740</v>
      </c>
      <c r="D162" s="34">
        <v>2845572</v>
      </c>
      <c r="E162" s="34">
        <v>2401233</v>
      </c>
      <c r="F162" s="34">
        <v>1504000</v>
      </c>
      <c r="G162" s="27">
        <f t="shared" si="3"/>
        <v>84.38489695569116</v>
      </c>
      <c r="H162" s="30">
        <f t="shared" si="4"/>
        <v>444339</v>
      </c>
    </row>
    <row r="163" spans="1:8" ht="12.75">
      <c r="A163" s="3" t="s">
        <v>125</v>
      </c>
      <c r="B163" s="3" t="s">
        <v>336</v>
      </c>
      <c r="C163" s="3">
        <v>6000</v>
      </c>
      <c r="D163" s="34">
        <v>6000</v>
      </c>
      <c r="E163" s="34"/>
      <c r="F163" s="34"/>
      <c r="G163" s="27"/>
      <c r="H163" s="30"/>
    </row>
    <row r="164" spans="1:8" ht="12.75">
      <c r="A164" s="1" t="s">
        <v>51</v>
      </c>
      <c r="B164" s="1" t="s">
        <v>52</v>
      </c>
      <c r="C164" s="33">
        <f aca="true" t="shared" si="13" ref="C164:F165">C165</f>
        <v>60000</v>
      </c>
      <c r="D164" s="33">
        <f t="shared" si="13"/>
        <v>60000</v>
      </c>
      <c r="E164" s="33">
        <f t="shared" si="13"/>
        <v>0</v>
      </c>
      <c r="F164" s="33">
        <f t="shared" si="13"/>
        <v>0</v>
      </c>
      <c r="G164" s="28">
        <f t="shared" si="3"/>
        <v>0</v>
      </c>
      <c r="H164" s="33">
        <f t="shared" si="4"/>
        <v>60000</v>
      </c>
    </row>
    <row r="165" spans="1:8" ht="25.5">
      <c r="A165" s="24" t="s">
        <v>53</v>
      </c>
      <c r="B165" s="23" t="s">
        <v>54</v>
      </c>
      <c r="C165" s="31">
        <f t="shared" si="13"/>
        <v>60000</v>
      </c>
      <c r="D165" s="31">
        <f t="shared" si="13"/>
        <v>60000</v>
      </c>
      <c r="E165" s="31">
        <f t="shared" si="13"/>
        <v>0</v>
      </c>
      <c r="F165" s="31">
        <f t="shared" si="13"/>
        <v>0</v>
      </c>
      <c r="G165" s="28">
        <f>E165/D165*100</f>
        <v>0</v>
      </c>
      <c r="H165" s="30">
        <f aca="true" t="shared" si="14" ref="H165:H242">D165-E165</f>
        <v>60000</v>
      </c>
    </row>
    <row r="166" spans="1:8" ht="25.5">
      <c r="A166" s="13" t="s">
        <v>121</v>
      </c>
      <c r="B166" s="3" t="s">
        <v>169</v>
      </c>
      <c r="C166" s="3">
        <v>60000</v>
      </c>
      <c r="D166" s="34">
        <v>60000</v>
      </c>
      <c r="E166" s="34">
        <v>0</v>
      </c>
      <c r="F166" s="34">
        <v>0</v>
      </c>
      <c r="G166" s="27">
        <f aca="true" t="shared" si="15" ref="G166:G243">E166/D166*100</f>
        <v>0</v>
      </c>
      <c r="H166" s="30">
        <f t="shared" si="14"/>
        <v>60000</v>
      </c>
    </row>
    <row r="167" spans="1:8" ht="12.75">
      <c r="A167" s="1" t="s">
        <v>55</v>
      </c>
      <c r="B167" s="1" t="s">
        <v>56</v>
      </c>
      <c r="C167" s="33">
        <f>C168+C173+C174+C175+C179+C169+C170+C171+C177+C178+C180+C181+C182</f>
        <v>226434440.91</v>
      </c>
      <c r="D167" s="33">
        <f>D168+D173+D174+D175+D179+D169+D170+D171+D177+D178+D180+D181+D182+D172+D176+D183</f>
        <v>218492168.05</v>
      </c>
      <c r="E167" s="33">
        <f>E168+E173+E174+E175+E179+E169+E170+E171+E177+E178+E180+E181+E182+E176+E183</f>
        <v>154471978.92999998</v>
      </c>
      <c r="F167" s="33">
        <f>F168+F173+F174+F175+F179+F169+F170+F171+F177+F178+F180+F181+F182+F172</f>
        <v>167019926.02</v>
      </c>
      <c r="G167" s="28">
        <f t="shared" si="15"/>
        <v>70.69909201260268</v>
      </c>
      <c r="H167" s="33">
        <f t="shared" si="14"/>
        <v>64020189.120000035</v>
      </c>
    </row>
    <row r="168" spans="1:8" ht="12.75">
      <c r="A168" s="17" t="s">
        <v>132</v>
      </c>
      <c r="B168" s="3" t="s">
        <v>195</v>
      </c>
      <c r="C168" s="35">
        <f aca="true" t="shared" si="16" ref="C168:E171">C202</f>
        <v>6975000</v>
      </c>
      <c r="D168" s="35">
        <f t="shared" si="16"/>
        <v>6975000</v>
      </c>
      <c r="E168" s="35">
        <f t="shared" si="16"/>
        <v>5256220.07</v>
      </c>
      <c r="F168" s="35">
        <f aca="true" t="shared" si="17" ref="F168:F174">F202</f>
        <v>5049921.17</v>
      </c>
      <c r="G168" s="27">
        <f t="shared" si="15"/>
        <v>75.35799383512544</v>
      </c>
      <c r="H168" s="33">
        <f t="shared" si="14"/>
        <v>1718779.9299999997</v>
      </c>
    </row>
    <row r="169" spans="1:8" ht="25.5">
      <c r="A169" s="17" t="s">
        <v>186</v>
      </c>
      <c r="B169" s="3" t="s">
        <v>196</v>
      </c>
      <c r="C169" s="35">
        <f t="shared" si="16"/>
        <v>10000</v>
      </c>
      <c r="D169" s="35">
        <f t="shared" si="16"/>
        <v>10000</v>
      </c>
      <c r="E169" s="35">
        <f t="shared" si="16"/>
        <v>0</v>
      </c>
      <c r="F169" s="35">
        <f t="shared" si="17"/>
        <v>600</v>
      </c>
      <c r="G169" s="27">
        <f t="shared" si="15"/>
        <v>0</v>
      </c>
      <c r="H169" s="30">
        <f t="shared" si="14"/>
        <v>10000</v>
      </c>
    </row>
    <row r="170" spans="1:8" ht="38.25">
      <c r="A170" s="17" t="s">
        <v>188</v>
      </c>
      <c r="B170" s="3" t="s">
        <v>197</v>
      </c>
      <c r="C170" s="35">
        <f t="shared" si="16"/>
        <v>2106000</v>
      </c>
      <c r="D170" s="35">
        <f t="shared" si="16"/>
        <v>2106000</v>
      </c>
      <c r="E170" s="35">
        <f t="shared" si="16"/>
        <v>1695900.89</v>
      </c>
      <c r="F170" s="35">
        <f t="shared" si="17"/>
        <v>1608003.36</v>
      </c>
      <c r="G170" s="27">
        <f t="shared" si="15"/>
        <v>80.52710778727446</v>
      </c>
      <c r="H170" s="30">
        <f t="shared" si="14"/>
        <v>410099.1100000001</v>
      </c>
    </row>
    <row r="171" spans="1:8" ht="12.75">
      <c r="A171" s="3" t="s">
        <v>114</v>
      </c>
      <c r="B171" s="3" t="s">
        <v>198</v>
      </c>
      <c r="C171" s="35">
        <f t="shared" si="16"/>
        <v>1573100</v>
      </c>
      <c r="D171" s="35">
        <f t="shared" si="16"/>
        <v>1576345</v>
      </c>
      <c r="E171" s="35">
        <f t="shared" si="16"/>
        <v>1119399.85</v>
      </c>
      <c r="F171" s="35">
        <f t="shared" si="17"/>
        <v>1040718.99</v>
      </c>
      <c r="G171" s="27">
        <f t="shared" si="15"/>
        <v>71.01236404467298</v>
      </c>
      <c r="H171" s="30">
        <f t="shared" si="14"/>
        <v>456945.1499999999</v>
      </c>
    </row>
    <row r="172" spans="1:8" ht="12.75">
      <c r="A172" s="5" t="s">
        <v>117</v>
      </c>
      <c r="B172" s="3" t="s">
        <v>370</v>
      </c>
      <c r="C172" s="35"/>
      <c r="D172" s="35">
        <f>D206</f>
        <v>7000</v>
      </c>
      <c r="E172" s="35"/>
      <c r="F172" s="35">
        <f t="shared" si="17"/>
        <v>300</v>
      </c>
      <c r="G172" s="27"/>
      <c r="H172" s="30"/>
    </row>
    <row r="173" spans="1:8" ht="12.75">
      <c r="A173" s="3" t="s">
        <v>116</v>
      </c>
      <c r="B173" s="3" t="s">
        <v>199</v>
      </c>
      <c r="C173" s="35">
        <f>C207</f>
        <v>465000</v>
      </c>
      <c r="D173" s="35">
        <f>D207</f>
        <v>454755</v>
      </c>
      <c r="E173" s="35">
        <f>E207</f>
        <v>307850.55</v>
      </c>
      <c r="F173" s="35">
        <f t="shared" si="17"/>
        <v>201858.44</v>
      </c>
      <c r="G173" s="27">
        <f t="shared" si="15"/>
        <v>67.69591318402216</v>
      </c>
      <c r="H173" s="30">
        <f t="shared" si="14"/>
        <v>146904.45</v>
      </c>
    </row>
    <row r="174" spans="1:8" ht="25.5">
      <c r="A174" s="13" t="s">
        <v>119</v>
      </c>
      <c r="B174" s="3" t="s">
        <v>200</v>
      </c>
      <c r="C174" s="35">
        <f>C208</f>
        <v>968200</v>
      </c>
      <c r="D174" s="35">
        <f>D208</f>
        <v>870600</v>
      </c>
      <c r="E174" s="35">
        <f>E208</f>
        <v>212511.53</v>
      </c>
      <c r="F174" s="35">
        <f t="shared" si="17"/>
        <v>0</v>
      </c>
      <c r="G174" s="27">
        <f t="shared" si="15"/>
        <v>24.40977831380657</v>
      </c>
      <c r="H174" s="30">
        <f t="shared" si="14"/>
        <v>658088.47</v>
      </c>
    </row>
    <row r="175" spans="1:8" ht="25.5">
      <c r="A175" s="13" t="s">
        <v>121</v>
      </c>
      <c r="B175" s="3" t="s">
        <v>201</v>
      </c>
      <c r="C175" s="35">
        <f>C197+C209</f>
        <v>2512080</v>
      </c>
      <c r="D175" s="35">
        <f>D197+D209</f>
        <v>2460080</v>
      </c>
      <c r="E175" s="35">
        <f>E197+E209</f>
        <v>1346855.3699999999</v>
      </c>
      <c r="F175" s="35">
        <f>F197+F209</f>
        <v>1962467.67</v>
      </c>
      <c r="G175" s="27">
        <f t="shared" si="15"/>
        <v>54.74843785567949</v>
      </c>
      <c r="H175" s="30">
        <f t="shared" si="14"/>
        <v>1113224.6300000001</v>
      </c>
    </row>
    <row r="176" spans="1:8" ht="12.75">
      <c r="A176" s="13" t="s">
        <v>371</v>
      </c>
      <c r="B176" s="3" t="s">
        <v>384</v>
      </c>
      <c r="C176" s="35"/>
      <c r="D176" s="35">
        <f>D210</f>
        <v>350000</v>
      </c>
      <c r="E176" s="35">
        <f>E210</f>
        <v>350000</v>
      </c>
      <c r="F176" s="35"/>
      <c r="G176" s="27"/>
      <c r="H176" s="30"/>
    </row>
    <row r="177" spans="1:8" ht="38.25">
      <c r="A177" s="17" t="s">
        <v>176</v>
      </c>
      <c r="B177" s="3" t="s">
        <v>202</v>
      </c>
      <c r="C177" s="35">
        <f>C191</f>
        <v>3000000</v>
      </c>
      <c r="D177" s="35">
        <f>D191</f>
        <v>3000000</v>
      </c>
      <c r="E177" s="35">
        <f>E191</f>
        <v>99143.13</v>
      </c>
      <c r="F177" s="35">
        <f>F191+F185</f>
        <v>16249041.93</v>
      </c>
      <c r="G177" s="27">
        <f t="shared" si="15"/>
        <v>3.304771</v>
      </c>
      <c r="H177" s="30">
        <f t="shared" si="14"/>
        <v>2900856.87</v>
      </c>
    </row>
    <row r="178" spans="1:8" ht="51">
      <c r="A178" s="17" t="s">
        <v>170</v>
      </c>
      <c r="B178" s="3" t="s">
        <v>203</v>
      </c>
      <c r="C178" s="35">
        <f>C186+C198+C192</f>
        <v>100575848</v>
      </c>
      <c r="D178" s="35">
        <f>D186+D198+D192</f>
        <v>107785686.89</v>
      </c>
      <c r="E178" s="35">
        <f>E186+E198+E192</f>
        <v>80909319.75</v>
      </c>
      <c r="F178" s="35">
        <f>F186+F198+F192</f>
        <v>100584996.83</v>
      </c>
      <c r="G178" s="27">
        <f t="shared" si="15"/>
        <v>75.0649943276527</v>
      </c>
      <c r="H178" s="30">
        <f t="shared" si="14"/>
        <v>26876367.14</v>
      </c>
    </row>
    <row r="179" spans="1:8" ht="12.75">
      <c r="A179" s="17" t="s">
        <v>172</v>
      </c>
      <c r="B179" s="3" t="s">
        <v>204</v>
      </c>
      <c r="C179" s="35">
        <f>C187+C193+C199</f>
        <v>22201555.91</v>
      </c>
      <c r="D179" s="35">
        <f>D187+D193+D199</f>
        <v>10595825.47</v>
      </c>
      <c r="E179" s="35">
        <f>E187+E193+E199</f>
        <v>2933428.52</v>
      </c>
      <c r="F179" s="35">
        <f>F187+F193+F199</f>
        <v>5758231.77</v>
      </c>
      <c r="G179" s="27">
        <f t="shared" si="15"/>
        <v>27.684756872462906</v>
      </c>
      <c r="H179" s="30">
        <f t="shared" si="14"/>
        <v>7662396.950000001</v>
      </c>
    </row>
    <row r="180" spans="1:8" ht="51">
      <c r="A180" s="17" t="s">
        <v>157</v>
      </c>
      <c r="B180" s="3" t="s">
        <v>205</v>
      </c>
      <c r="C180" s="35">
        <f aca="true" t="shared" si="18" ref="C180:E181">C188+C194</f>
        <v>58796652</v>
      </c>
      <c r="D180" s="35">
        <f t="shared" si="18"/>
        <v>76015240</v>
      </c>
      <c r="E180" s="35">
        <f t="shared" si="18"/>
        <v>56658264.11</v>
      </c>
      <c r="F180" s="35">
        <f>F188+F194</f>
        <v>31006062.24</v>
      </c>
      <c r="G180" s="27">
        <f t="shared" si="15"/>
        <v>74.53540120375861</v>
      </c>
      <c r="H180" s="30">
        <f t="shared" si="14"/>
        <v>19356975.89</v>
      </c>
    </row>
    <row r="181" spans="1:8" ht="12.75">
      <c r="A181" s="17" t="s">
        <v>159</v>
      </c>
      <c r="B181" s="3" t="s">
        <v>206</v>
      </c>
      <c r="C181" s="35">
        <f t="shared" si="18"/>
        <v>27131005</v>
      </c>
      <c r="D181" s="35">
        <f>D189+D195+D200</f>
        <v>6150635.69</v>
      </c>
      <c r="E181" s="35">
        <f>E189+E195+E200</f>
        <v>3506278.33</v>
      </c>
      <c r="F181" s="35">
        <f>F189+F195+F200</f>
        <v>3528763.27</v>
      </c>
      <c r="G181" s="27">
        <f t="shared" si="15"/>
        <v>57.00676331229756</v>
      </c>
      <c r="H181" s="30">
        <f t="shared" si="14"/>
        <v>2644357.3600000003</v>
      </c>
    </row>
    <row r="182" spans="1:8" ht="12.75">
      <c r="A182" s="3" t="s">
        <v>125</v>
      </c>
      <c r="B182" s="3" t="s">
        <v>207</v>
      </c>
      <c r="C182" s="35">
        <f>C211</f>
        <v>120000</v>
      </c>
      <c r="D182" s="35">
        <f>D211</f>
        <v>130000</v>
      </c>
      <c r="E182" s="35">
        <f>E211</f>
        <v>75460.19</v>
      </c>
      <c r="F182" s="35">
        <f>F211</f>
        <v>28960.35</v>
      </c>
      <c r="G182" s="27">
        <f t="shared" si="15"/>
        <v>58.04630000000001</v>
      </c>
      <c r="H182" s="30">
        <f t="shared" si="14"/>
        <v>54539.81</v>
      </c>
    </row>
    <row r="183" spans="1:8" ht="12.75">
      <c r="A183" s="3" t="s">
        <v>344</v>
      </c>
      <c r="B183" s="3" t="s">
        <v>383</v>
      </c>
      <c r="C183" s="35"/>
      <c r="D183" s="35">
        <f>D212</f>
        <v>5000</v>
      </c>
      <c r="E183" s="35">
        <f>E212</f>
        <v>1346.64</v>
      </c>
      <c r="F183" s="35"/>
      <c r="G183" s="27"/>
      <c r="H183" s="30"/>
    </row>
    <row r="184" spans="1:8" ht="12.75">
      <c r="A184" s="23" t="s">
        <v>57</v>
      </c>
      <c r="B184" s="23" t="s">
        <v>58</v>
      </c>
      <c r="C184" s="31">
        <f>C187+C188+C186+C189</f>
        <v>31753600</v>
      </c>
      <c r="D184" s="31">
        <f>D187+D188+D186+D189</f>
        <v>31344886.64</v>
      </c>
      <c r="E184" s="31">
        <f>E187+E188+E186+E189</f>
        <v>25455508.119999997</v>
      </c>
      <c r="F184" s="31">
        <f>F187+F188+F186+F189+F185</f>
        <v>34778151.5</v>
      </c>
      <c r="G184" s="28">
        <f t="shared" si="15"/>
        <v>81.21103902004731</v>
      </c>
      <c r="H184" s="33">
        <f t="shared" si="14"/>
        <v>5889378.520000003</v>
      </c>
    </row>
    <row r="185" spans="1:8" ht="38.25">
      <c r="A185" s="17" t="s">
        <v>176</v>
      </c>
      <c r="B185" s="3" t="s">
        <v>364</v>
      </c>
      <c r="C185" s="31"/>
      <c r="D185" s="31"/>
      <c r="E185" s="31"/>
      <c r="F185" s="34">
        <v>16249041.93</v>
      </c>
      <c r="G185" s="28"/>
      <c r="H185" s="33"/>
    </row>
    <row r="186" spans="1:8" ht="51">
      <c r="A186" s="17" t="s">
        <v>170</v>
      </c>
      <c r="B186" s="3" t="s">
        <v>171</v>
      </c>
      <c r="C186" s="35">
        <v>16110448</v>
      </c>
      <c r="D186" s="35">
        <v>18385259.64</v>
      </c>
      <c r="E186" s="35">
        <v>14956915.62</v>
      </c>
      <c r="F186" s="34">
        <v>18461799.57</v>
      </c>
      <c r="G186" s="27">
        <f>E186/D186*100</f>
        <v>81.3527571155911</v>
      </c>
      <c r="H186" s="30">
        <f>D186-E186</f>
        <v>3428344.0200000014</v>
      </c>
    </row>
    <row r="187" spans="1:8" ht="12.75">
      <c r="A187" s="17" t="s">
        <v>172</v>
      </c>
      <c r="B187" s="3" t="s">
        <v>173</v>
      </c>
      <c r="C187" s="3">
        <v>4233525</v>
      </c>
      <c r="D187" s="34">
        <v>200000</v>
      </c>
      <c r="E187" s="34">
        <v>176845.17</v>
      </c>
      <c r="F187" s="34">
        <v>67310</v>
      </c>
      <c r="G187" s="27">
        <f t="shared" si="15"/>
        <v>88.42258500000001</v>
      </c>
      <c r="H187" s="30">
        <f t="shared" si="14"/>
        <v>23154.829999999987</v>
      </c>
    </row>
    <row r="188" spans="1:8" ht="51">
      <c r="A188" s="17" t="s">
        <v>157</v>
      </c>
      <c r="B188" s="3" t="s">
        <v>174</v>
      </c>
      <c r="C188" s="34">
        <v>9763152</v>
      </c>
      <c r="D188" s="34">
        <v>12409827</v>
      </c>
      <c r="E188" s="34">
        <v>10071947.33</v>
      </c>
      <c r="F188" s="34">
        <v>0</v>
      </c>
      <c r="G188" s="27">
        <f t="shared" si="15"/>
        <v>81.16106155226821</v>
      </c>
      <c r="H188" s="30">
        <f t="shared" si="14"/>
        <v>2337879.67</v>
      </c>
    </row>
    <row r="189" spans="1:8" ht="12.75">
      <c r="A189" s="17" t="s">
        <v>159</v>
      </c>
      <c r="B189" s="3" t="s">
        <v>175</v>
      </c>
      <c r="C189" s="34">
        <v>1646475</v>
      </c>
      <c r="D189" s="34">
        <v>349800</v>
      </c>
      <c r="E189" s="34">
        <v>249800</v>
      </c>
      <c r="F189" s="34">
        <v>0</v>
      </c>
      <c r="G189" s="27"/>
      <c r="H189" s="30"/>
    </row>
    <row r="190" spans="1:8" ht="12.75">
      <c r="A190" s="23" t="s">
        <v>59</v>
      </c>
      <c r="B190" s="23" t="s">
        <v>60</v>
      </c>
      <c r="C190" s="31">
        <f>C192+C193+C194+C195+C191</f>
        <v>177958160.91</v>
      </c>
      <c r="D190" s="31">
        <f>D192+D193+D194+D195+D191</f>
        <v>170071043.86</v>
      </c>
      <c r="E190" s="31">
        <f>E192+E193+E194+E195+E191</f>
        <v>117744751.19</v>
      </c>
      <c r="F190" s="31">
        <f>F192+F193+F194+F195+F191</f>
        <v>121191137.61999999</v>
      </c>
      <c r="G190" s="28">
        <f t="shared" si="15"/>
        <v>69.23268565748661</v>
      </c>
      <c r="H190" s="33">
        <f t="shared" si="14"/>
        <v>52326292.67000002</v>
      </c>
    </row>
    <row r="191" spans="1:8" ht="38.25">
      <c r="A191" s="17" t="s">
        <v>176</v>
      </c>
      <c r="B191" s="3" t="s">
        <v>177</v>
      </c>
      <c r="C191" s="3">
        <v>3000000</v>
      </c>
      <c r="D191" s="35">
        <v>3000000</v>
      </c>
      <c r="E191" s="35">
        <v>99143.13</v>
      </c>
      <c r="F191" s="35">
        <v>0</v>
      </c>
      <c r="G191" s="27">
        <f>E191/D191*100</f>
        <v>3.304771</v>
      </c>
      <c r="H191" s="30">
        <f>D191-E191</f>
        <v>2900856.87</v>
      </c>
    </row>
    <row r="192" spans="1:8" ht="51">
      <c r="A192" s="17" t="s">
        <v>170</v>
      </c>
      <c r="B192" s="3" t="s">
        <v>178</v>
      </c>
      <c r="C192" s="3">
        <v>83092900</v>
      </c>
      <c r="D192" s="34">
        <v>88151269.7</v>
      </c>
      <c r="E192" s="34">
        <v>65375099.47</v>
      </c>
      <c r="F192" s="34">
        <v>81359514.89</v>
      </c>
      <c r="G192" s="27">
        <f t="shared" si="15"/>
        <v>74.16240252975051</v>
      </c>
      <c r="H192" s="30">
        <f t="shared" si="14"/>
        <v>22776170.230000004</v>
      </c>
    </row>
    <row r="193" spans="1:8" ht="12.75">
      <c r="A193" s="17" t="s">
        <v>172</v>
      </c>
      <c r="B193" s="3" t="s">
        <v>179</v>
      </c>
      <c r="C193" s="3">
        <v>17347230.91</v>
      </c>
      <c r="D193" s="34">
        <v>9613525.47</v>
      </c>
      <c r="E193" s="34">
        <v>2449505.48</v>
      </c>
      <c r="F193" s="34">
        <v>5351475.42</v>
      </c>
      <c r="G193" s="27">
        <f t="shared" si="15"/>
        <v>25.479783536684174</v>
      </c>
      <c r="H193" s="30">
        <f t="shared" si="14"/>
        <v>7164019.99</v>
      </c>
    </row>
    <row r="194" spans="1:8" ht="51">
      <c r="A194" s="17" t="s">
        <v>157</v>
      </c>
      <c r="B194" s="3" t="s">
        <v>180</v>
      </c>
      <c r="C194" s="3">
        <v>49033500</v>
      </c>
      <c r="D194" s="34">
        <v>63605413</v>
      </c>
      <c r="E194" s="34">
        <v>46586316.78</v>
      </c>
      <c r="F194" s="34">
        <v>31006062.24</v>
      </c>
      <c r="G194" s="27">
        <f t="shared" si="15"/>
        <v>73.24269206458891</v>
      </c>
      <c r="H194" s="30">
        <f t="shared" si="14"/>
        <v>17019096.22</v>
      </c>
    </row>
    <row r="195" spans="1:8" ht="12.75">
      <c r="A195" s="17" t="s">
        <v>159</v>
      </c>
      <c r="B195" s="3" t="s">
        <v>181</v>
      </c>
      <c r="C195" s="34">
        <v>25484530</v>
      </c>
      <c r="D195" s="34">
        <v>5700835.69</v>
      </c>
      <c r="E195" s="34">
        <v>3234686.33</v>
      </c>
      <c r="F195" s="34">
        <v>3474085.07</v>
      </c>
      <c r="G195" s="27">
        <f t="shared" si="15"/>
        <v>56.74056411894236</v>
      </c>
      <c r="H195" s="30">
        <f t="shared" si="14"/>
        <v>2466149.3600000003</v>
      </c>
    </row>
    <row r="196" spans="1:8" ht="12.75">
      <c r="A196" s="23" t="s">
        <v>61</v>
      </c>
      <c r="B196" s="23" t="s">
        <v>62</v>
      </c>
      <c r="C196" s="31">
        <f>C197+C198+C199</f>
        <v>2468980</v>
      </c>
      <c r="D196" s="31">
        <f>D197+D198+D199+D200</f>
        <v>2607537.55</v>
      </c>
      <c r="E196" s="31">
        <f>E197+E198+E199+E200</f>
        <v>1117108.25</v>
      </c>
      <c r="F196" s="31">
        <f>F197+F198+F199+F200</f>
        <v>1630487.5999999999</v>
      </c>
      <c r="G196" s="28">
        <f t="shared" si="15"/>
        <v>42.84150193733548</v>
      </c>
      <c r="H196" s="33">
        <f t="shared" si="14"/>
        <v>1490429.2999999998</v>
      </c>
    </row>
    <row r="197" spans="1:8" ht="25.5">
      <c r="A197" s="13" t="s">
        <v>121</v>
      </c>
      <c r="B197" s="3" t="s">
        <v>182</v>
      </c>
      <c r="C197" s="3">
        <v>475680</v>
      </c>
      <c r="D197" s="34">
        <v>476080</v>
      </c>
      <c r="E197" s="34">
        <v>210933.72</v>
      </c>
      <c r="F197" s="34">
        <v>472680.68</v>
      </c>
      <c r="G197" s="27">
        <f t="shared" si="15"/>
        <v>44.306360275583934</v>
      </c>
      <c r="H197" s="30">
        <f t="shared" si="14"/>
        <v>265146.28</v>
      </c>
    </row>
    <row r="198" spans="1:8" ht="51">
      <c r="A198" s="17" t="s">
        <v>170</v>
      </c>
      <c r="B198" s="3" t="s">
        <v>183</v>
      </c>
      <c r="C198" s="3">
        <v>1372500</v>
      </c>
      <c r="D198" s="34">
        <v>1249157.55</v>
      </c>
      <c r="E198" s="34">
        <v>577304.66</v>
      </c>
      <c r="F198" s="34">
        <v>763682.37</v>
      </c>
      <c r="G198" s="27">
        <f t="shared" si="15"/>
        <v>46.21552021200208</v>
      </c>
      <c r="H198" s="30">
        <f t="shared" si="14"/>
        <v>671852.89</v>
      </c>
    </row>
    <row r="199" spans="1:8" ht="12.75">
      <c r="A199" s="17" t="s">
        <v>172</v>
      </c>
      <c r="B199" s="3" t="s">
        <v>184</v>
      </c>
      <c r="C199" s="34">
        <v>620800</v>
      </c>
      <c r="D199" s="34">
        <v>782300</v>
      </c>
      <c r="E199" s="34">
        <v>307077.87</v>
      </c>
      <c r="F199" s="34">
        <v>339446.35</v>
      </c>
      <c r="G199" s="27">
        <f t="shared" si="15"/>
        <v>39.253211044356384</v>
      </c>
      <c r="H199" s="30">
        <f t="shared" si="14"/>
        <v>475222.13</v>
      </c>
    </row>
    <row r="200" spans="1:8" ht="12.75">
      <c r="A200" s="17" t="s">
        <v>159</v>
      </c>
      <c r="B200" s="3" t="s">
        <v>343</v>
      </c>
      <c r="C200" s="34"/>
      <c r="D200" s="34">
        <v>100000</v>
      </c>
      <c r="E200" s="34">
        <v>21792</v>
      </c>
      <c r="F200" s="34">
        <v>54678.2</v>
      </c>
      <c r="G200" s="27">
        <f t="shared" si="15"/>
        <v>21.792</v>
      </c>
      <c r="H200" s="30">
        <f t="shared" si="14"/>
        <v>78208</v>
      </c>
    </row>
    <row r="201" spans="1:8" ht="12.75">
      <c r="A201" s="23" t="s">
        <v>63</v>
      </c>
      <c r="B201" s="23" t="s">
        <v>64</v>
      </c>
      <c r="C201" s="31">
        <f>C202+C204+C209+C211+C205+C207+C208+C203</f>
        <v>14253700</v>
      </c>
      <c r="D201" s="31">
        <f>D202+D204+D209+D211+D205+D207+D208+D203+D212+D210</f>
        <v>14461700</v>
      </c>
      <c r="E201" s="31">
        <f>E202+E204+E209+E211+E205+E207+E208+E203+E212+E210</f>
        <v>10154611.370000001</v>
      </c>
      <c r="F201" s="31">
        <f>F202+F204+F209+F211+F205+F207+F208+F203+F206</f>
        <v>9420149.299999999</v>
      </c>
      <c r="G201" s="28">
        <f t="shared" si="15"/>
        <v>70.21727300386539</v>
      </c>
      <c r="H201" s="33">
        <f t="shared" si="14"/>
        <v>4307088.629999999</v>
      </c>
    </row>
    <row r="202" spans="1:8" ht="12.75">
      <c r="A202" s="17" t="s">
        <v>132</v>
      </c>
      <c r="B202" s="3" t="s">
        <v>185</v>
      </c>
      <c r="C202" s="34">
        <v>6975000</v>
      </c>
      <c r="D202" s="34">
        <v>6975000</v>
      </c>
      <c r="E202" s="34">
        <v>5256220.07</v>
      </c>
      <c r="F202" s="34">
        <v>5049921.17</v>
      </c>
      <c r="G202" s="27">
        <f t="shared" si="15"/>
        <v>75.35799383512544</v>
      </c>
      <c r="H202" s="30">
        <f t="shared" si="14"/>
        <v>1718779.9299999997</v>
      </c>
    </row>
    <row r="203" spans="1:8" ht="25.5">
      <c r="A203" s="17" t="s">
        <v>186</v>
      </c>
      <c r="B203" s="3" t="s">
        <v>187</v>
      </c>
      <c r="C203" s="34">
        <v>10000</v>
      </c>
      <c r="D203" s="34">
        <v>10000</v>
      </c>
      <c r="E203" s="34">
        <v>0</v>
      </c>
      <c r="F203" s="34">
        <v>600</v>
      </c>
      <c r="G203" s="27"/>
      <c r="H203" s="30"/>
    </row>
    <row r="204" spans="1:8" ht="38.25">
      <c r="A204" s="17" t="s">
        <v>188</v>
      </c>
      <c r="B204" s="3" t="s">
        <v>189</v>
      </c>
      <c r="C204" s="34">
        <v>2106000</v>
      </c>
      <c r="D204" s="34">
        <v>2106000</v>
      </c>
      <c r="E204" s="34">
        <v>1695900.89</v>
      </c>
      <c r="F204" s="34">
        <v>1608003.36</v>
      </c>
      <c r="G204" s="27">
        <f t="shared" si="15"/>
        <v>80.52710778727446</v>
      </c>
      <c r="H204" s="30">
        <f t="shared" si="14"/>
        <v>410099.1100000001</v>
      </c>
    </row>
    <row r="205" spans="1:8" ht="12.75">
      <c r="A205" s="3" t="s">
        <v>114</v>
      </c>
      <c r="B205" s="3" t="s">
        <v>190</v>
      </c>
      <c r="C205" s="34">
        <v>1573100</v>
      </c>
      <c r="D205" s="34">
        <v>1576345</v>
      </c>
      <c r="E205" s="34">
        <v>1119399.85</v>
      </c>
      <c r="F205" s="34">
        <v>1040718.99</v>
      </c>
      <c r="G205" s="27">
        <f t="shared" si="15"/>
        <v>71.01236404467298</v>
      </c>
      <c r="H205" s="30">
        <f t="shared" si="14"/>
        <v>456945.1499999999</v>
      </c>
    </row>
    <row r="206" spans="1:8" ht="12.75">
      <c r="A206" s="5" t="s">
        <v>117</v>
      </c>
      <c r="B206" s="3" t="s">
        <v>369</v>
      </c>
      <c r="C206" s="34"/>
      <c r="D206" s="34">
        <v>7000</v>
      </c>
      <c r="E206" s="34"/>
      <c r="F206" s="34">
        <v>300</v>
      </c>
      <c r="G206" s="27"/>
      <c r="H206" s="30"/>
    </row>
    <row r="207" spans="1:8" ht="12.75">
      <c r="A207" s="3" t="s">
        <v>116</v>
      </c>
      <c r="B207" s="3" t="s">
        <v>191</v>
      </c>
      <c r="C207" s="34">
        <v>465000</v>
      </c>
      <c r="D207" s="34">
        <v>454755</v>
      </c>
      <c r="E207" s="34">
        <v>307850.55</v>
      </c>
      <c r="F207" s="34">
        <v>201858.44</v>
      </c>
      <c r="G207" s="27">
        <f t="shared" si="15"/>
        <v>67.69591318402216</v>
      </c>
      <c r="H207" s="30">
        <f t="shared" si="14"/>
        <v>146904.45</v>
      </c>
    </row>
    <row r="208" spans="1:8" ht="25.5">
      <c r="A208" s="13" t="s">
        <v>119</v>
      </c>
      <c r="B208" s="3" t="s">
        <v>192</v>
      </c>
      <c r="C208" s="34">
        <v>968200</v>
      </c>
      <c r="D208" s="34">
        <v>870600</v>
      </c>
      <c r="E208" s="34">
        <v>212511.53</v>
      </c>
      <c r="F208" s="34"/>
      <c r="G208" s="27">
        <f t="shared" si="15"/>
        <v>24.40977831380657</v>
      </c>
      <c r="H208" s="30">
        <f t="shared" si="14"/>
        <v>658088.47</v>
      </c>
    </row>
    <row r="209" spans="1:8" ht="25.5">
      <c r="A209" s="13" t="s">
        <v>121</v>
      </c>
      <c r="B209" s="3" t="s">
        <v>193</v>
      </c>
      <c r="C209" s="34">
        <v>2036400</v>
      </c>
      <c r="D209" s="34">
        <v>1984000</v>
      </c>
      <c r="E209" s="34">
        <v>1135921.65</v>
      </c>
      <c r="F209" s="34">
        <v>1489786.99</v>
      </c>
      <c r="G209" s="27">
        <f t="shared" si="15"/>
        <v>57.2541154233871</v>
      </c>
      <c r="H209" s="30">
        <f t="shared" si="14"/>
        <v>848078.3500000001</v>
      </c>
    </row>
    <row r="210" spans="1:8" ht="12.75">
      <c r="A210" s="13" t="s">
        <v>371</v>
      </c>
      <c r="B210" s="3" t="s">
        <v>382</v>
      </c>
      <c r="C210" s="34"/>
      <c r="D210" s="34">
        <v>350000</v>
      </c>
      <c r="E210" s="34">
        <v>350000</v>
      </c>
      <c r="F210" s="34"/>
      <c r="G210" s="27">
        <f t="shared" si="15"/>
        <v>100</v>
      </c>
      <c r="H210" s="30">
        <f t="shared" si="14"/>
        <v>0</v>
      </c>
    </row>
    <row r="211" spans="1:8" ht="12.75">
      <c r="A211" s="3" t="s">
        <v>125</v>
      </c>
      <c r="B211" s="3" t="s">
        <v>194</v>
      </c>
      <c r="C211" s="34">
        <v>120000</v>
      </c>
      <c r="D211" s="34">
        <v>130000</v>
      </c>
      <c r="E211" s="34">
        <v>75460.19</v>
      </c>
      <c r="F211" s="34">
        <v>28960.35</v>
      </c>
      <c r="G211" s="27">
        <f t="shared" si="15"/>
        <v>58.04630000000001</v>
      </c>
      <c r="H211" s="30">
        <f t="shared" si="14"/>
        <v>54539.81</v>
      </c>
    </row>
    <row r="212" spans="1:8" ht="12.75">
      <c r="A212" s="3" t="s">
        <v>344</v>
      </c>
      <c r="B212" s="3" t="s">
        <v>381</v>
      </c>
      <c r="C212" s="34"/>
      <c r="D212" s="34">
        <v>5000</v>
      </c>
      <c r="E212" s="34">
        <v>1346.64</v>
      </c>
      <c r="F212" s="34"/>
      <c r="G212" s="27">
        <f t="shared" si="15"/>
        <v>26.9328</v>
      </c>
      <c r="H212" s="30">
        <f t="shared" si="14"/>
        <v>3653.3599999999997</v>
      </c>
    </row>
    <row r="213" spans="1:8" ht="12.75">
      <c r="A213" s="1" t="s">
        <v>65</v>
      </c>
      <c r="B213" s="1" t="s">
        <v>66</v>
      </c>
      <c r="C213" s="33">
        <f>C214+C218+C219+C220+C224+C215+C216+C217+C221+C223+C225+C226+C227</f>
        <v>38165764.5</v>
      </c>
      <c r="D213" s="33">
        <f>D214+D218+D219+D220+D224+D215+D216+D217+D221+D223+D225+D226+D227+D228+D222</f>
        <v>37313870.2</v>
      </c>
      <c r="E213" s="33">
        <f>E214+E218+E219+E220+E224+E215+E216+E217+E221+E223+E225+E226+E227+E228+E222</f>
        <v>23970635.300000004</v>
      </c>
      <c r="F213" s="33">
        <f>F214+F218+F219+F220+F224+F215+F216+F217+F221+F223+F225+F226+F227+F228</f>
        <v>28398191.050000004</v>
      </c>
      <c r="G213" s="28">
        <f t="shared" si="15"/>
        <v>64.24054961739134</v>
      </c>
      <c r="H213" s="33">
        <f t="shared" si="14"/>
        <v>13343234.899999999</v>
      </c>
    </row>
    <row r="214" spans="1:8" ht="12.75">
      <c r="A214" s="17" t="s">
        <v>132</v>
      </c>
      <c r="B214" s="3" t="s">
        <v>224</v>
      </c>
      <c r="C214" s="35">
        <f>C242</f>
        <v>8224800</v>
      </c>
      <c r="D214" s="35">
        <f>D242</f>
        <v>7812807</v>
      </c>
      <c r="E214" s="35">
        <f>E242</f>
        <v>5021925.77</v>
      </c>
      <c r="F214" s="35">
        <f>F242</f>
        <v>5572729.77</v>
      </c>
      <c r="G214" s="27">
        <f t="shared" si="15"/>
        <v>64.27812398283996</v>
      </c>
      <c r="H214" s="30">
        <f t="shared" si="14"/>
        <v>2790881.2300000004</v>
      </c>
    </row>
    <row r="215" spans="1:8" ht="25.5">
      <c r="A215" s="17" t="s">
        <v>186</v>
      </c>
      <c r="B215" s="3" t="s">
        <v>225</v>
      </c>
      <c r="C215" s="35">
        <f aca="true" t="shared" si="19" ref="C215:E220">C243</f>
        <v>3000</v>
      </c>
      <c r="D215" s="35">
        <f t="shared" si="19"/>
        <v>3000</v>
      </c>
      <c r="E215" s="35">
        <f>E243</f>
        <v>402.5</v>
      </c>
      <c r="F215" s="35">
        <f>F243</f>
        <v>406.21</v>
      </c>
      <c r="G215" s="27">
        <f t="shared" si="15"/>
        <v>13.416666666666666</v>
      </c>
      <c r="H215" s="30">
        <f t="shared" si="14"/>
        <v>2597.5</v>
      </c>
    </row>
    <row r="216" spans="1:8" ht="38.25">
      <c r="A216" s="17" t="s">
        <v>188</v>
      </c>
      <c r="B216" s="3" t="s">
        <v>226</v>
      </c>
      <c r="C216" s="35">
        <f t="shared" si="19"/>
        <v>2475200</v>
      </c>
      <c r="D216" s="35">
        <f t="shared" si="19"/>
        <v>3013030.02</v>
      </c>
      <c r="E216" s="35">
        <f t="shared" si="19"/>
        <v>1645123.09</v>
      </c>
      <c r="F216" s="35">
        <f>F244</f>
        <v>1831765.12</v>
      </c>
      <c r="G216" s="27">
        <f t="shared" si="15"/>
        <v>54.60028871534443</v>
      </c>
      <c r="H216" s="30">
        <f t="shared" si="14"/>
        <v>1367906.93</v>
      </c>
    </row>
    <row r="217" spans="1:8" ht="12.75">
      <c r="A217" s="3" t="s">
        <v>114</v>
      </c>
      <c r="B217" s="3" t="s">
        <v>227</v>
      </c>
      <c r="C217" s="35">
        <f>C245+C230</f>
        <v>1165000</v>
      </c>
      <c r="D217" s="35">
        <f>D245+D230</f>
        <v>1302668.2</v>
      </c>
      <c r="E217" s="35">
        <f>E245+E230</f>
        <v>839992.28</v>
      </c>
      <c r="F217" s="35">
        <f>F245+F230</f>
        <v>705494.34</v>
      </c>
      <c r="G217" s="27">
        <f t="shared" si="15"/>
        <v>64.48244303499541</v>
      </c>
      <c r="H217" s="30">
        <f t="shared" si="14"/>
        <v>462675.9199999999</v>
      </c>
    </row>
    <row r="218" spans="1:8" ht="38.25">
      <c r="A218" s="17" t="s">
        <v>220</v>
      </c>
      <c r="B218" s="3" t="s">
        <v>228</v>
      </c>
      <c r="C218" s="35">
        <f t="shared" si="19"/>
        <v>2000</v>
      </c>
      <c r="D218" s="35">
        <f t="shared" si="19"/>
        <v>2000</v>
      </c>
      <c r="E218" s="35">
        <f t="shared" si="19"/>
        <v>0</v>
      </c>
      <c r="F218" s="35">
        <f>F246</f>
        <v>0</v>
      </c>
      <c r="G218" s="27">
        <f t="shared" si="15"/>
        <v>0</v>
      </c>
      <c r="H218" s="30">
        <f t="shared" si="14"/>
        <v>2000</v>
      </c>
    </row>
    <row r="219" spans="1:8" ht="12.75">
      <c r="A219" s="3" t="s">
        <v>116</v>
      </c>
      <c r="B219" s="3" t="s">
        <v>229</v>
      </c>
      <c r="C219" s="35">
        <f>C247+C231</f>
        <v>1048351.5</v>
      </c>
      <c r="D219" s="35">
        <f>D247+D231</f>
        <v>414855.12</v>
      </c>
      <c r="E219" s="35">
        <f>E247+E231</f>
        <v>228453.61000000002</v>
      </c>
      <c r="F219" s="35">
        <f>F247+F231</f>
        <v>194513.2</v>
      </c>
      <c r="G219" s="27">
        <f t="shared" si="15"/>
        <v>55.06828745418401</v>
      </c>
      <c r="H219" s="30">
        <f t="shared" si="14"/>
        <v>186401.50999999998</v>
      </c>
    </row>
    <row r="220" spans="1:8" ht="25.5">
      <c r="A220" s="13" t="s">
        <v>119</v>
      </c>
      <c r="B220" s="3" t="s">
        <v>230</v>
      </c>
      <c r="C220" s="35">
        <f t="shared" si="19"/>
        <v>130000</v>
      </c>
      <c r="D220" s="35">
        <f t="shared" si="19"/>
        <v>416000.53</v>
      </c>
      <c r="E220" s="35">
        <f t="shared" si="19"/>
        <v>268223.56</v>
      </c>
      <c r="F220" s="35">
        <f>F248</f>
        <v>0</v>
      </c>
      <c r="G220" s="27">
        <f t="shared" si="15"/>
        <v>64.47673516185183</v>
      </c>
      <c r="H220" s="30">
        <f t="shared" si="14"/>
        <v>147776.97000000003</v>
      </c>
    </row>
    <row r="221" spans="1:8" ht="25.5">
      <c r="A221" s="13" t="s">
        <v>121</v>
      </c>
      <c r="B221" s="3" t="s">
        <v>231</v>
      </c>
      <c r="C221" s="35">
        <f>C249+C232</f>
        <v>525892</v>
      </c>
      <c r="D221" s="35">
        <f>D249+D232</f>
        <v>1057204.21</v>
      </c>
      <c r="E221" s="35">
        <f>E249+E232</f>
        <v>222940.2</v>
      </c>
      <c r="F221" s="35">
        <f>F249+F232</f>
        <v>427503.57999999996</v>
      </c>
      <c r="G221" s="27">
        <f t="shared" si="15"/>
        <v>21.08771398101035</v>
      </c>
      <c r="H221" s="30">
        <f t="shared" si="14"/>
        <v>834264.01</v>
      </c>
    </row>
    <row r="222" spans="1:8" ht="12.75">
      <c r="A222" s="13" t="s">
        <v>371</v>
      </c>
      <c r="B222" s="3" t="s">
        <v>373</v>
      </c>
      <c r="C222" s="35"/>
      <c r="D222" s="35">
        <f>D233</f>
        <v>100000</v>
      </c>
      <c r="E222" s="35">
        <f>E233</f>
        <v>100000</v>
      </c>
      <c r="F222" s="35"/>
      <c r="G222" s="27"/>
      <c r="H222" s="30"/>
    </row>
    <row r="223" spans="1:8" ht="51">
      <c r="A223" s="17" t="s">
        <v>170</v>
      </c>
      <c r="B223" s="3" t="s">
        <v>232</v>
      </c>
      <c r="C223" s="35">
        <f aca="true" t="shared" si="20" ref="C223:E224">C234+C239</f>
        <v>6710000</v>
      </c>
      <c r="D223" s="35">
        <f t="shared" si="20"/>
        <v>6910000</v>
      </c>
      <c r="E223" s="35">
        <f t="shared" si="20"/>
        <v>5037615.65</v>
      </c>
      <c r="F223" s="35">
        <f>F234+F239</f>
        <v>5279426.75</v>
      </c>
      <c r="G223" s="27">
        <f t="shared" si="15"/>
        <v>72.90326555716354</v>
      </c>
      <c r="H223" s="30">
        <f t="shared" si="14"/>
        <v>1872384.3499999996</v>
      </c>
    </row>
    <row r="224" spans="1:8" ht="12.75">
      <c r="A224" s="17" t="s">
        <v>172</v>
      </c>
      <c r="B224" s="3" t="s">
        <v>233</v>
      </c>
      <c r="C224" s="35">
        <f t="shared" si="20"/>
        <v>40000</v>
      </c>
      <c r="D224" s="35">
        <f t="shared" si="20"/>
        <v>240000</v>
      </c>
      <c r="E224" s="35">
        <f t="shared" si="20"/>
        <v>200000</v>
      </c>
      <c r="F224" s="35">
        <f>F235+F240</f>
        <v>381699</v>
      </c>
      <c r="G224" s="27">
        <f t="shared" si="15"/>
        <v>83.33333333333334</v>
      </c>
      <c r="H224" s="30">
        <f t="shared" si="14"/>
        <v>40000</v>
      </c>
    </row>
    <row r="225" spans="1:8" ht="51">
      <c r="A225" s="17" t="s">
        <v>157</v>
      </c>
      <c r="B225" s="3" t="s">
        <v>234</v>
      </c>
      <c r="C225" s="35">
        <f aca="true" t="shared" si="21" ref="C225:E226">C236</f>
        <v>17131521</v>
      </c>
      <c r="D225" s="35">
        <f t="shared" si="21"/>
        <v>14664621.2</v>
      </c>
      <c r="E225" s="35">
        <f t="shared" si="21"/>
        <v>10281358.97</v>
      </c>
      <c r="F225" s="35">
        <f>F236</f>
        <v>13376771.66</v>
      </c>
      <c r="G225" s="27">
        <f t="shared" si="15"/>
        <v>70.10995258438726</v>
      </c>
      <c r="H225" s="30">
        <f t="shared" si="14"/>
        <v>4383262.229999999</v>
      </c>
    </row>
    <row r="226" spans="1:8" ht="12.75">
      <c r="A226" s="17" t="s">
        <v>159</v>
      </c>
      <c r="B226" s="3" t="s">
        <v>235</v>
      </c>
      <c r="C226" s="35">
        <f t="shared" si="21"/>
        <v>700000</v>
      </c>
      <c r="D226" s="35">
        <f t="shared" si="21"/>
        <v>1335400</v>
      </c>
      <c r="E226" s="35">
        <f t="shared" si="21"/>
        <v>100000</v>
      </c>
      <c r="F226" s="35">
        <f>F237</f>
        <v>596759</v>
      </c>
      <c r="G226" s="27">
        <f t="shared" si="15"/>
        <v>7.488392990864161</v>
      </c>
      <c r="H226" s="30">
        <f t="shared" si="14"/>
        <v>1235400</v>
      </c>
    </row>
    <row r="227" spans="1:8" ht="12.75">
      <c r="A227" s="3" t="s">
        <v>125</v>
      </c>
      <c r="B227" s="3" t="s">
        <v>236</v>
      </c>
      <c r="C227" s="35">
        <f>C250</f>
        <v>10000</v>
      </c>
      <c r="D227" s="35">
        <f>D250</f>
        <v>0</v>
      </c>
      <c r="E227" s="35">
        <f>E250</f>
        <v>0</v>
      </c>
      <c r="F227" s="35">
        <f>F250</f>
        <v>31122.42</v>
      </c>
      <c r="G227" s="27" t="e">
        <f t="shared" si="15"/>
        <v>#DIV/0!</v>
      </c>
      <c r="H227" s="30">
        <f t="shared" si="14"/>
        <v>0</v>
      </c>
    </row>
    <row r="228" spans="1:8" ht="12.75">
      <c r="A228" s="3" t="s">
        <v>344</v>
      </c>
      <c r="B228" s="3" t="s">
        <v>346</v>
      </c>
      <c r="C228" s="35"/>
      <c r="D228" s="35">
        <f>D251</f>
        <v>42283.92</v>
      </c>
      <c r="E228" s="35">
        <f>E251</f>
        <v>24599.67</v>
      </c>
      <c r="F228" s="35">
        <f>F251</f>
        <v>0</v>
      </c>
      <c r="G228" s="27"/>
      <c r="H228" s="30"/>
    </row>
    <row r="229" spans="1:8" ht="12.75">
      <c r="A229" s="23" t="s">
        <v>67</v>
      </c>
      <c r="B229" s="23" t="s">
        <v>68</v>
      </c>
      <c r="C229" s="31">
        <f>C234+C235+C236+C237+C230+C231+C232</f>
        <v>25534764.5</v>
      </c>
      <c r="D229" s="31">
        <f>D234+D235+D236+D237+D230+D231+D232+D233</f>
        <v>23551453.2</v>
      </c>
      <c r="E229" s="31">
        <f>E234+E235+E236+E237+E230+E231+E232+E233</f>
        <v>15690128.340000002</v>
      </c>
      <c r="F229" s="31">
        <f>F234+F235+F236+F237+F230+F231+F232</f>
        <v>19473938.29</v>
      </c>
      <c r="G229" s="28">
        <f t="shared" si="15"/>
        <v>66.62063782968603</v>
      </c>
      <c r="H229" s="33">
        <f t="shared" si="14"/>
        <v>7861324.859999998</v>
      </c>
    </row>
    <row r="230" spans="1:8" ht="12.75">
      <c r="A230" s="3" t="s">
        <v>114</v>
      </c>
      <c r="B230" s="3" t="s">
        <v>366</v>
      </c>
      <c r="C230" s="35">
        <v>490000</v>
      </c>
      <c r="D230" s="35">
        <v>520000</v>
      </c>
      <c r="E230" s="35">
        <v>268375.68</v>
      </c>
      <c r="F230" s="11">
        <v>184254.05</v>
      </c>
      <c r="G230" s="27">
        <f t="shared" si="15"/>
        <v>51.61070769230769</v>
      </c>
      <c r="H230" s="30">
        <f t="shared" si="14"/>
        <v>251624.32</v>
      </c>
    </row>
    <row r="231" spans="1:8" ht="12.75">
      <c r="A231" s="3" t="s">
        <v>116</v>
      </c>
      <c r="B231" s="3" t="s">
        <v>367</v>
      </c>
      <c r="C231" s="35">
        <v>849351.5</v>
      </c>
      <c r="D231" s="35">
        <v>151740</v>
      </c>
      <c r="E231" s="35">
        <v>79311.22</v>
      </c>
      <c r="F231" s="11">
        <v>50472.36</v>
      </c>
      <c r="G231" s="27">
        <f t="shared" si="15"/>
        <v>52.26783972584684</v>
      </c>
      <c r="H231" s="30">
        <f t="shared" si="14"/>
        <v>72428.78</v>
      </c>
    </row>
    <row r="232" spans="1:8" ht="25.5">
      <c r="A232" s="13" t="s">
        <v>121</v>
      </c>
      <c r="B232" s="3" t="s">
        <v>341</v>
      </c>
      <c r="C232" s="35">
        <v>483892</v>
      </c>
      <c r="D232" s="35">
        <v>499692</v>
      </c>
      <c r="E232" s="35">
        <v>137082.15</v>
      </c>
      <c r="F232" s="35">
        <v>251994.31</v>
      </c>
      <c r="G232" s="27">
        <f t="shared" si="15"/>
        <v>27.433328930621258</v>
      </c>
      <c r="H232" s="30">
        <f t="shared" si="14"/>
        <v>362609.85</v>
      </c>
    </row>
    <row r="233" spans="1:8" ht="12.75">
      <c r="A233" s="13" t="s">
        <v>371</v>
      </c>
      <c r="B233" s="3" t="s">
        <v>372</v>
      </c>
      <c r="C233" s="35"/>
      <c r="D233" s="35">
        <v>100000</v>
      </c>
      <c r="E233" s="35">
        <v>100000</v>
      </c>
      <c r="F233" s="35"/>
      <c r="G233" s="27">
        <f t="shared" si="15"/>
        <v>100</v>
      </c>
      <c r="H233" s="30">
        <f t="shared" si="14"/>
        <v>0</v>
      </c>
    </row>
    <row r="234" spans="1:8" ht="51">
      <c r="A234" s="17" t="s">
        <v>170</v>
      </c>
      <c r="B234" s="3" t="s">
        <v>208</v>
      </c>
      <c r="C234" s="3">
        <v>5860000</v>
      </c>
      <c r="D234" s="34">
        <v>6060000</v>
      </c>
      <c r="E234" s="34">
        <v>4524000.32</v>
      </c>
      <c r="F234" s="11">
        <v>4651987.91</v>
      </c>
      <c r="G234" s="27">
        <f>E234/D234*100</f>
        <v>74.65347062706272</v>
      </c>
      <c r="H234" s="30">
        <f>D234-E234</f>
        <v>1535999.6799999997</v>
      </c>
    </row>
    <row r="235" spans="1:8" ht="12.75">
      <c r="A235" s="17" t="s">
        <v>172</v>
      </c>
      <c r="B235" s="3" t="s">
        <v>209</v>
      </c>
      <c r="C235" s="34">
        <v>20000</v>
      </c>
      <c r="D235" s="11">
        <v>220000</v>
      </c>
      <c r="E235" s="11">
        <v>200000</v>
      </c>
      <c r="F235" s="3">
        <v>361699</v>
      </c>
      <c r="G235" s="27">
        <f t="shared" si="15"/>
        <v>90.9090909090909</v>
      </c>
      <c r="H235" s="30">
        <f t="shared" si="14"/>
        <v>20000</v>
      </c>
    </row>
    <row r="236" spans="1:8" ht="51">
      <c r="A236" s="17" t="s">
        <v>157</v>
      </c>
      <c r="B236" s="3" t="s">
        <v>210</v>
      </c>
      <c r="C236" s="34">
        <v>17131521</v>
      </c>
      <c r="D236" s="11">
        <v>14664621.2</v>
      </c>
      <c r="E236" s="3">
        <v>10281358.97</v>
      </c>
      <c r="F236" s="11">
        <v>13376771.66</v>
      </c>
      <c r="G236" s="27">
        <f t="shared" si="15"/>
        <v>70.10995258438726</v>
      </c>
      <c r="H236" s="30">
        <f t="shared" si="14"/>
        <v>4383262.229999999</v>
      </c>
    </row>
    <row r="237" spans="1:8" ht="12.75">
      <c r="A237" s="17" t="s">
        <v>159</v>
      </c>
      <c r="B237" s="3" t="s">
        <v>211</v>
      </c>
      <c r="C237" s="3">
        <v>700000</v>
      </c>
      <c r="D237" s="11">
        <v>1335400</v>
      </c>
      <c r="E237" s="11">
        <v>100000</v>
      </c>
      <c r="F237" s="3">
        <v>596759</v>
      </c>
      <c r="G237" s="27">
        <f t="shared" si="15"/>
        <v>7.488392990864161</v>
      </c>
      <c r="H237" s="30">
        <f t="shared" si="14"/>
        <v>1235400</v>
      </c>
    </row>
    <row r="238" spans="1:8" ht="12.75">
      <c r="A238" s="23" t="s">
        <v>69</v>
      </c>
      <c r="B238" s="23" t="s">
        <v>70</v>
      </c>
      <c r="C238" s="31">
        <f>C239+C240</f>
        <v>870000</v>
      </c>
      <c r="D238" s="31">
        <f>D239+D240</f>
        <v>870000</v>
      </c>
      <c r="E238" s="31">
        <f>E239+E240</f>
        <v>513615.33</v>
      </c>
      <c r="F238" s="31">
        <f>F239+F240</f>
        <v>647438.84</v>
      </c>
      <c r="G238" s="28">
        <f t="shared" si="15"/>
        <v>59.0362448275862</v>
      </c>
      <c r="H238" s="33">
        <f t="shared" si="14"/>
        <v>356384.67</v>
      </c>
    </row>
    <row r="239" spans="1:8" ht="51">
      <c r="A239" s="17" t="s">
        <v>170</v>
      </c>
      <c r="B239" s="3" t="s">
        <v>212</v>
      </c>
      <c r="C239" s="34">
        <v>850000</v>
      </c>
      <c r="D239" s="34">
        <v>850000</v>
      </c>
      <c r="E239" s="34">
        <v>513615.33</v>
      </c>
      <c r="F239" s="34">
        <v>627438.84</v>
      </c>
      <c r="G239" s="27">
        <f t="shared" si="15"/>
        <v>60.42533294117647</v>
      </c>
      <c r="H239" s="30">
        <f t="shared" si="14"/>
        <v>336384.67</v>
      </c>
    </row>
    <row r="240" spans="1:8" ht="12.75">
      <c r="A240" s="17" t="s">
        <v>172</v>
      </c>
      <c r="B240" s="3" t="s">
        <v>213</v>
      </c>
      <c r="C240" s="34">
        <v>20000</v>
      </c>
      <c r="D240" s="34">
        <v>20000</v>
      </c>
      <c r="E240" s="34">
        <v>0</v>
      </c>
      <c r="F240" s="34">
        <v>20000</v>
      </c>
      <c r="G240" s="27">
        <f t="shared" si="15"/>
        <v>0</v>
      </c>
      <c r="H240" s="30">
        <f t="shared" si="14"/>
        <v>20000</v>
      </c>
    </row>
    <row r="241" spans="1:8" ht="25.5">
      <c r="A241" s="24" t="s">
        <v>71</v>
      </c>
      <c r="B241" s="23" t="s">
        <v>72</v>
      </c>
      <c r="C241" s="31">
        <f>C242+C247+C243+C244+C245+C246+C248+C249+C250</f>
        <v>11761000</v>
      </c>
      <c r="D241" s="31">
        <f>D242+D247+D243+D244+D245+D246+D248+D249+D250+D251</f>
        <v>12892416.999999998</v>
      </c>
      <c r="E241" s="31">
        <f>E242+E247+E243+E244+E245+E246+E248+E249+E250+E251</f>
        <v>7766891.629999998</v>
      </c>
      <c r="F241" s="31">
        <f>F242+F247+F243+F244+F245+F246+F248+F249+F250+F251</f>
        <v>8276813.919999999</v>
      </c>
      <c r="G241" s="28">
        <f t="shared" si="15"/>
        <v>60.24387537263183</v>
      </c>
      <c r="H241" s="33">
        <f t="shared" si="14"/>
        <v>5125525.37</v>
      </c>
    </row>
    <row r="242" spans="1:8" ht="12.75">
      <c r="A242" s="17" t="s">
        <v>132</v>
      </c>
      <c r="B242" s="3" t="s">
        <v>214</v>
      </c>
      <c r="C242" s="34">
        <v>8224800</v>
      </c>
      <c r="D242" s="34">
        <v>7812807</v>
      </c>
      <c r="E242" s="34">
        <v>5021925.77</v>
      </c>
      <c r="F242" s="34">
        <v>5572729.77</v>
      </c>
      <c r="G242" s="27">
        <f t="shared" si="15"/>
        <v>64.27812398283996</v>
      </c>
      <c r="H242" s="30">
        <f t="shared" si="14"/>
        <v>2790881.2300000004</v>
      </c>
    </row>
    <row r="243" spans="1:8" ht="25.5">
      <c r="A243" s="17" t="s">
        <v>186</v>
      </c>
      <c r="B243" s="3" t="s">
        <v>215</v>
      </c>
      <c r="C243" s="34">
        <v>3000</v>
      </c>
      <c r="D243" s="34">
        <v>3000</v>
      </c>
      <c r="E243" s="34">
        <v>402.5</v>
      </c>
      <c r="F243" s="34">
        <v>406.21</v>
      </c>
      <c r="G243" s="27">
        <f t="shared" si="15"/>
        <v>13.416666666666666</v>
      </c>
      <c r="H243" s="30">
        <f aca="true" t="shared" si="22" ref="H243:H295">D243-E243</f>
        <v>2597.5</v>
      </c>
    </row>
    <row r="244" spans="1:8" ht="38.25">
      <c r="A244" s="17" t="s">
        <v>188</v>
      </c>
      <c r="B244" s="3" t="s">
        <v>216</v>
      </c>
      <c r="C244" s="34">
        <v>2475200</v>
      </c>
      <c r="D244" s="34">
        <v>3013030.02</v>
      </c>
      <c r="E244" s="34">
        <v>1645123.09</v>
      </c>
      <c r="F244" s="34">
        <v>1831765.12</v>
      </c>
      <c r="G244" s="27">
        <f aca="true" t="shared" si="23" ref="G244:G295">E244/D244*100</f>
        <v>54.60028871534443</v>
      </c>
      <c r="H244" s="30">
        <f t="shared" si="22"/>
        <v>1367906.93</v>
      </c>
    </row>
    <row r="245" spans="1:8" ht="12.75">
      <c r="A245" s="3" t="s">
        <v>114</v>
      </c>
      <c r="B245" s="3" t="s">
        <v>217</v>
      </c>
      <c r="C245" s="34">
        <v>675000</v>
      </c>
      <c r="D245" s="34">
        <v>782668.2</v>
      </c>
      <c r="E245" s="34">
        <v>571616.6</v>
      </c>
      <c r="F245" s="34">
        <v>521240.29</v>
      </c>
      <c r="G245" s="27">
        <f t="shared" si="23"/>
        <v>73.03434584412655</v>
      </c>
      <c r="H245" s="30">
        <f t="shared" si="22"/>
        <v>211051.59999999998</v>
      </c>
    </row>
    <row r="246" spans="1:8" ht="38.25">
      <c r="A246" s="17" t="s">
        <v>220</v>
      </c>
      <c r="B246" s="3" t="s">
        <v>219</v>
      </c>
      <c r="C246" s="34">
        <v>2000</v>
      </c>
      <c r="D246" s="34">
        <v>2000</v>
      </c>
      <c r="E246" s="34">
        <v>0</v>
      </c>
      <c r="F246" s="34">
        <v>0</v>
      </c>
      <c r="G246" s="27">
        <f t="shared" si="23"/>
        <v>0</v>
      </c>
      <c r="H246" s="30">
        <f t="shared" si="22"/>
        <v>2000</v>
      </c>
    </row>
    <row r="247" spans="1:8" ht="12.75">
      <c r="A247" s="3" t="s">
        <v>116</v>
      </c>
      <c r="B247" s="3" t="s">
        <v>218</v>
      </c>
      <c r="C247" s="34">
        <v>199000</v>
      </c>
      <c r="D247" s="34">
        <v>263115.12</v>
      </c>
      <c r="E247" s="34">
        <v>149142.39</v>
      </c>
      <c r="F247" s="34">
        <v>144040.84</v>
      </c>
      <c r="G247" s="27">
        <f t="shared" si="23"/>
        <v>56.68332173384791</v>
      </c>
      <c r="H247" s="30">
        <f t="shared" si="22"/>
        <v>113972.72999999998</v>
      </c>
    </row>
    <row r="248" spans="1:8" ht="25.5">
      <c r="A248" s="13" t="s">
        <v>119</v>
      </c>
      <c r="B248" s="3" t="s">
        <v>221</v>
      </c>
      <c r="C248" s="3">
        <v>130000</v>
      </c>
      <c r="D248" s="34">
        <v>416000.53</v>
      </c>
      <c r="E248" s="34">
        <v>268223.56</v>
      </c>
      <c r="F248" s="34">
        <v>0</v>
      </c>
      <c r="G248" s="27">
        <f t="shared" si="23"/>
        <v>64.47673516185183</v>
      </c>
      <c r="H248" s="30">
        <f t="shared" si="22"/>
        <v>147776.97000000003</v>
      </c>
    </row>
    <row r="249" spans="1:8" ht="25.5">
      <c r="A249" s="13" t="s">
        <v>121</v>
      </c>
      <c r="B249" s="3" t="s">
        <v>222</v>
      </c>
      <c r="C249" s="3">
        <v>42000</v>
      </c>
      <c r="D249" s="34">
        <v>557512.21</v>
      </c>
      <c r="E249" s="34">
        <v>85858.05</v>
      </c>
      <c r="F249" s="34">
        <v>175509.27</v>
      </c>
      <c r="G249" s="27">
        <f t="shared" si="23"/>
        <v>15.400209799889405</v>
      </c>
      <c r="H249" s="30">
        <f t="shared" si="22"/>
        <v>471654.16</v>
      </c>
    </row>
    <row r="250" spans="1:8" ht="12.75">
      <c r="A250" s="3" t="s">
        <v>125</v>
      </c>
      <c r="B250" s="3" t="s">
        <v>223</v>
      </c>
      <c r="C250" s="3">
        <v>10000</v>
      </c>
      <c r="D250" s="34"/>
      <c r="E250" s="34"/>
      <c r="F250" s="34">
        <v>31122.42</v>
      </c>
      <c r="G250" s="27" t="e">
        <f t="shared" si="23"/>
        <v>#DIV/0!</v>
      </c>
      <c r="H250" s="30">
        <f t="shared" si="22"/>
        <v>0</v>
      </c>
    </row>
    <row r="251" spans="1:8" ht="12.75">
      <c r="A251" s="3" t="s">
        <v>344</v>
      </c>
      <c r="B251" s="3" t="s">
        <v>345</v>
      </c>
      <c r="C251" s="3"/>
      <c r="D251" s="34">
        <v>42283.92</v>
      </c>
      <c r="E251" s="34">
        <v>24599.67</v>
      </c>
      <c r="F251" s="34"/>
      <c r="G251" s="27">
        <f t="shared" si="23"/>
        <v>58.17736387733209</v>
      </c>
      <c r="H251" s="30">
        <f t="shared" si="22"/>
        <v>17684.25</v>
      </c>
    </row>
    <row r="252" spans="1:8" ht="12.75">
      <c r="A252" s="1" t="s">
        <v>73</v>
      </c>
      <c r="B252" s="1" t="s">
        <v>74</v>
      </c>
      <c r="C252" s="33">
        <f aca="true" t="shared" si="24" ref="C252:F253">C253</f>
        <v>80000</v>
      </c>
      <c r="D252" s="33">
        <f t="shared" si="24"/>
        <v>1193758.3599999999</v>
      </c>
      <c r="E252" s="33">
        <f t="shared" si="24"/>
        <v>723108.36</v>
      </c>
      <c r="F252" s="33">
        <f t="shared" si="24"/>
        <v>16000</v>
      </c>
      <c r="G252" s="28">
        <f t="shared" si="23"/>
        <v>60.57409809469314</v>
      </c>
      <c r="H252" s="33">
        <f t="shared" si="22"/>
        <v>470649.9999999999</v>
      </c>
    </row>
    <row r="253" spans="1:8" ht="12.75">
      <c r="A253" s="23" t="s">
        <v>75</v>
      </c>
      <c r="B253" s="23" t="s">
        <v>76</v>
      </c>
      <c r="C253" s="31">
        <f t="shared" si="24"/>
        <v>80000</v>
      </c>
      <c r="D253" s="31">
        <f>D254+D255</f>
        <v>1193758.3599999999</v>
      </c>
      <c r="E253" s="31">
        <f>E254+E255</f>
        <v>723108.36</v>
      </c>
      <c r="F253" s="31">
        <f>F254+F255</f>
        <v>16000</v>
      </c>
      <c r="G253" s="28">
        <f t="shared" si="23"/>
        <v>60.57409809469314</v>
      </c>
      <c r="H253" s="33">
        <f t="shared" si="22"/>
        <v>470649.9999999999</v>
      </c>
    </row>
    <row r="254" spans="1:8" ht="25.5">
      <c r="A254" s="13" t="s">
        <v>121</v>
      </c>
      <c r="B254" s="3" t="s">
        <v>237</v>
      </c>
      <c r="C254" s="36">
        <v>80000</v>
      </c>
      <c r="D254" s="35">
        <v>793758.36</v>
      </c>
      <c r="E254" s="35">
        <v>723108.36</v>
      </c>
      <c r="F254" s="35">
        <v>16000</v>
      </c>
      <c r="G254" s="27">
        <f>E254/D254*100</f>
        <v>91.09930634305383</v>
      </c>
      <c r="H254" s="30">
        <f>D254-E254</f>
        <v>70650</v>
      </c>
    </row>
    <row r="255" spans="1:8" ht="38.25">
      <c r="A255" s="17" t="s">
        <v>164</v>
      </c>
      <c r="B255" s="3" t="s">
        <v>359</v>
      </c>
      <c r="C255" s="36"/>
      <c r="D255" s="35">
        <v>400000</v>
      </c>
      <c r="E255" s="35"/>
      <c r="F255" s="35"/>
      <c r="G255" s="27"/>
      <c r="H255" s="30"/>
    </row>
    <row r="256" spans="1:8" ht="12.75">
      <c r="A256" s="1" t="s">
        <v>77</v>
      </c>
      <c r="B256" s="1" t="s">
        <v>78</v>
      </c>
      <c r="C256" s="33">
        <f>C257+C259+C260+C258+C261+C262</f>
        <v>33259945</v>
      </c>
      <c r="D256" s="33">
        <f>D257+D259+D260+D258+D261+D262+D263</f>
        <v>36183382.6</v>
      </c>
      <c r="E256" s="33">
        <f>E257+E259+E260+E258+E261+E262+E263</f>
        <v>23935785.1</v>
      </c>
      <c r="F256" s="33">
        <f>F257+F259+F260+F258+F261+F262</f>
        <v>19282210.549999997</v>
      </c>
      <c r="G256" s="28">
        <f t="shared" si="23"/>
        <v>66.15131969447212</v>
      </c>
      <c r="H256" s="33">
        <f t="shared" si="22"/>
        <v>12247597.5</v>
      </c>
    </row>
    <row r="257" spans="1:8" ht="12.75">
      <c r="A257" s="17" t="s">
        <v>238</v>
      </c>
      <c r="B257" s="3" t="s">
        <v>250</v>
      </c>
      <c r="C257" s="35">
        <f>C265</f>
        <v>1015845</v>
      </c>
      <c r="D257" s="35">
        <f>D265</f>
        <v>1094782.6</v>
      </c>
      <c r="E257" s="35">
        <f>E265</f>
        <v>693717.66</v>
      </c>
      <c r="F257" s="35">
        <f>F265</f>
        <v>524415.42</v>
      </c>
      <c r="G257" s="27">
        <f t="shared" si="23"/>
        <v>63.36579152792526</v>
      </c>
      <c r="H257" s="30">
        <f t="shared" si="22"/>
        <v>401064.94000000006</v>
      </c>
    </row>
    <row r="258" spans="1:8" ht="25.5">
      <c r="A258" s="17" t="s">
        <v>244</v>
      </c>
      <c r="B258" s="3" t="s">
        <v>251</v>
      </c>
      <c r="C258" s="35">
        <f>C271</f>
        <v>10669100</v>
      </c>
      <c r="D258" s="35">
        <f>D271</f>
        <v>10556900</v>
      </c>
      <c r="E258" s="35">
        <f>E271</f>
        <v>6498651.48</v>
      </c>
      <c r="F258" s="35">
        <f>F271</f>
        <v>6659387.12</v>
      </c>
      <c r="G258" s="27">
        <f>E258/D258*100</f>
        <v>61.55833132832556</v>
      </c>
      <c r="H258" s="30">
        <f>D258-E258</f>
        <v>4058248.5199999996</v>
      </c>
    </row>
    <row r="259" spans="1:8" ht="38.25">
      <c r="A259" s="17" t="s">
        <v>240</v>
      </c>
      <c r="B259" s="3" t="s">
        <v>252</v>
      </c>
      <c r="C259" s="35">
        <f aca="true" t="shared" si="25" ref="C259:E260">C267</f>
        <v>11402100</v>
      </c>
      <c r="D259" s="35">
        <f t="shared" si="25"/>
        <v>11449100</v>
      </c>
      <c r="E259" s="35">
        <f t="shared" si="25"/>
        <v>7460280.46</v>
      </c>
      <c r="F259" s="35">
        <f>F267</f>
        <v>8310322.59</v>
      </c>
      <c r="G259" s="27">
        <f t="shared" si="23"/>
        <v>65.16040963918562</v>
      </c>
      <c r="H259" s="30">
        <f t="shared" si="22"/>
        <v>3988819.54</v>
      </c>
    </row>
    <row r="260" spans="1:8" ht="12.75">
      <c r="A260" s="3" t="s">
        <v>242</v>
      </c>
      <c r="B260" s="3" t="s">
        <v>253</v>
      </c>
      <c r="C260" s="35">
        <f t="shared" si="25"/>
        <v>5063200</v>
      </c>
      <c r="D260" s="35">
        <f t="shared" si="25"/>
        <v>7712900</v>
      </c>
      <c r="E260" s="35">
        <f t="shared" si="25"/>
        <v>5512200</v>
      </c>
      <c r="F260" s="35">
        <f>F268</f>
        <v>0</v>
      </c>
      <c r="G260" s="27">
        <f t="shared" si="23"/>
        <v>71.46728208585617</v>
      </c>
      <c r="H260" s="30">
        <f t="shared" si="22"/>
        <v>2200700</v>
      </c>
    </row>
    <row r="261" spans="1:8" ht="25.5">
      <c r="A261" s="17" t="s">
        <v>246</v>
      </c>
      <c r="B261" s="3" t="s">
        <v>254</v>
      </c>
      <c r="C261" s="35">
        <f aca="true" t="shared" si="26" ref="C261:E262">C272</f>
        <v>1384200</v>
      </c>
      <c r="D261" s="35">
        <f t="shared" si="26"/>
        <v>1544200</v>
      </c>
      <c r="E261" s="35">
        <f t="shared" si="26"/>
        <v>1451607.3</v>
      </c>
      <c r="F261" s="35">
        <f>F272</f>
        <v>1622526</v>
      </c>
      <c r="G261" s="27">
        <f t="shared" si="23"/>
        <v>94.003840176143</v>
      </c>
      <c r="H261" s="30">
        <f t="shared" si="22"/>
        <v>92592.69999999995</v>
      </c>
    </row>
    <row r="262" spans="1:8" ht="12.75">
      <c r="A262" s="3" t="s">
        <v>248</v>
      </c>
      <c r="B262" s="3" t="s">
        <v>255</v>
      </c>
      <c r="C262" s="35">
        <f t="shared" si="26"/>
        <v>3725500</v>
      </c>
      <c r="D262" s="35">
        <f t="shared" si="26"/>
        <v>3725500</v>
      </c>
      <c r="E262" s="35">
        <f t="shared" si="26"/>
        <v>2319328.2</v>
      </c>
      <c r="F262" s="35">
        <f>F273</f>
        <v>2165559.42</v>
      </c>
      <c r="G262" s="27">
        <f t="shared" si="23"/>
        <v>62.25548785397934</v>
      </c>
      <c r="H262" s="30">
        <f t="shared" si="22"/>
        <v>1406171.7999999998</v>
      </c>
    </row>
    <row r="263" spans="1:8" ht="12.75">
      <c r="A263" s="3" t="s">
        <v>374</v>
      </c>
      <c r="B263" s="3" t="s">
        <v>376</v>
      </c>
      <c r="C263" s="35"/>
      <c r="D263" s="35">
        <f>D269</f>
        <v>100000</v>
      </c>
      <c r="E263" s="35">
        <f>E269</f>
        <v>0</v>
      </c>
      <c r="F263" s="35"/>
      <c r="G263" s="27"/>
      <c r="H263" s="30"/>
    </row>
    <row r="264" spans="1:8" ht="12.75">
      <c r="A264" s="23" t="s">
        <v>79</v>
      </c>
      <c r="B264" s="23" t="s">
        <v>80</v>
      </c>
      <c r="C264" s="31">
        <f>C265</f>
        <v>1015845</v>
      </c>
      <c r="D264" s="31">
        <f>D265</f>
        <v>1094782.6</v>
      </c>
      <c r="E264" s="31">
        <f>E265</f>
        <v>693717.66</v>
      </c>
      <c r="F264" s="31">
        <f>F265</f>
        <v>524415.42</v>
      </c>
      <c r="G264" s="28">
        <f t="shared" si="23"/>
        <v>63.36579152792526</v>
      </c>
      <c r="H264" s="33">
        <f t="shared" si="22"/>
        <v>401064.94000000006</v>
      </c>
    </row>
    <row r="265" spans="1:8" ht="12.75">
      <c r="A265" s="17" t="s">
        <v>238</v>
      </c>
      <c r="B265" s="3" t="s">
        <v>239</v>
      </c>
      <c r="C265" s="3">
        <v>1015845</v>
      </c>
      <c r="D265" s="34">
        <v>1094782.6</v>
      </c>
      <c r="E265" s="34">
        <v>693717.66</v>
      </c>
      <c r="F265" s="34">
        <v>524415.42</v>
      </c>
      <c r="G265" s="27">
        <f t="shared" si="23"/>
        <v>63.36579152792526</v>
      </c>
      <c r="H265" s="30">
        <f t="shared" si="22"/>
        <v>401064.94000000006</v>
      </c>
    </row>
    <row r="266" spans="1:8" ht="12.75">
      <c r="A266" s="23" t="s">
        <v>81</v>
      </c>
      <c r="B266" s="23" t="s">
        <v>82</v>
      </c>
      <c r="C266" s="31">
        <f>C268+C267</f>
        <v>16465300</v>
      </c>
      <c r="D266" s="31">
        <f>D268+D267+D269</f>
        <v>19262000</v>
      </c>
      <c r="E266" s="31">
        <f>E268+E267+E269</f>
        <v>12972480.46</v>
      </c>
      <c r="F266" s="31">
        <f>F268+F267</f>
        <v>8310322.59</v>
      </c>
      <c r="G266" s="28">
        <f t="shared" si="23"/>
        <v>67.34752600976014</v>
      </c>
      <c r="H266" s="33">
        <f t="shared" si="22"/>
        <v>6289519.539999999</v>
      </c>
    </row>
    <row r="267" spans="1:8" ht="38.25">
      <c r="A267" s="17" t="s">
        <v>240</v>
      </c>
      <c r="B267" s="3" t="s">
        <v>241</v>
      </c>
      <c r="C267" s="35">
        <v>11402100</v>
      </c>
      <c r="D267" s="35">
        <v>11449100</v>
      </c>
      <c r="E267" s="35">
        <v>7460280.46</v>
      </c>
      <c r="F267" s="34">
        <v>8310322.59</v>
      </c>
      <c r="G267" s="27">
        <f>E267/D267*100</f>
        <v>65.16040963918562</v>
      </c>
      <c r="H267" s="30">
        <f>D267-E267</f>
        <v>3988819.54</v>
      </c>
    </row>
    <row r="268" spans="1:8" ht="12.75">
      <c r="A268" s="3" t="s">
        <v>242</v>
      </c>
      <c r="B268" s="3" t="s">
        <v>243</v>
      </c>
      <c r="C268" s="3">
        <v>5063200</v>
      </c>
      <c r="D268" s="34">
        <v>7712900</v>
      </c>
      <c r="E268" s="34">
        <v>5512200</v>
      </c>
      <c r="F268" s="34">
        <v>0</v>
      </c>
      <c r="G268" s="27">
        <f t="shared" si="23"/>
        <v>71.46728208585617</v>
      </c>
      <c r="H268" s="30">
        <f t="shared" si="22"/>
        <v>2200700</v>
      </c>
    </row>
    <row r="269" spans="1:8" ht="12.75">
      <c r="A269" s="3" t="s">
        <v>374</v>
      </c>
      <c r="B269" s="3" t="s">
        <v>375</v>
      </c>
      <c r="C269" s="3"/>
      <c r="D269" s="34">
        <v>100000</v>
      </c>
      <c r="E269" s="34"/>
      <c r="F269" s="34"/>
      <c r="G269" s="27"/>
      <c r="H269" s="30"/>
    </row>
    <row r="270" spans="1:8" ht="12.75">
      <c r="A270" s="23" t="s">
        <v>83</v>
      </c>
      <c r="B270" s="23" t="s">
        <v>84</v>
      </c>
      <c r="C270" s="31">
        <f>C271+C272+C273</f>
        <v>15778800</v>
      </c>
      <c r="D270" s="31">
        <f>D271+D272+D273</f>
        <v>15826600</v>
      </c>
      <c r="E270" s="31">
        <f>E271+E272+E273</f>
        <v>10269586.98</v>
      </c>
      <c r="F270" s="31">
        <f>F271+F272+F273</f>
        <v>10447472.54</v>
      </c>
      <c r="G270" s="28">
        <f t="shared" si="23"/>
        <v>64.8881438843466</v>
      </c>
      <c r="H270" s="33">
        <f t="shared" si="22"/>
        <v>5557013.02</v>
      </c>
    </row>
    <row r="271" spans="1:8" ht="25.5">
      <c r="A271" s="17" t="s">
        <v>244</v>
      </c>
      <c r="B271" s="3" t="s">
        <v>245</v>
      </c>
      <c r="C271" s="34">
        <v>10669100</v>
      </c>
      <c r="D271" s="34">
        <v>10556900</v>
      </c>
      <c r="E271" s="34">
        <v>6498651.48</v>
      </c>
      <c r="F271" s="34">
        <v>6659387.12</v>
      </c>
      <c r="G271" s="27">
        <f t="shared" si="23"/>
        <v>61.55833132832556</v>
      </c>
      <c r="H271" s="30">
        <f t="shared" si="22"/>
        <v>4058248.5199999996</v>
      </c>
    </row>
    <row r="272" spans="1:8" ht="25.5">
      <c r="A272" s="17" t="s">
        <v>246</v>
      </c>
      <c r="B272" s="3" t="s">
        <v>247</v>
      </c>
      <c r="C272" s="34">
        <v>1384200</v>
      </c>
      <c r="D272" s="34">
        <v>1544200</v>
      </c>
      <c r="E272" s="34">
        <v>1451607.3</v>
      </c>
      <c r="F272" s="34">
        <v>1622526</v>
      </c>
      <c r="G272" s="27">
        <f t="shared" si="23"/>
        <v>94.003840176143</v>
      </c>
      <c r="H272" s="30">
        <f t="shared" si="22"/>
        <v>92592.69999999995</v>
      </c>
    </row>
    <row r="273" spans="1:8" ht="12.75">
      <c r="A273" s="3" t="s">
        <v>248</v>
      </c>
      <c r="B273" s="3" t="s">
        <v>249</v>
      </c>
      <c r="C273" s="3">
        <v>3725500</v>
      </c>
      <c r="D273" s="34">
        <v>3725500</v>
      </c>
      <c r="E273" s="34">
        <v>2319328.2</v>
      </c>
      <c r="F273" s="34">
        <v>2165559.42</v>
      </c>
      <c r="G273" s="27">
        <f t="shared" si="23"/>
        <v>62.25548785397934</v>
      </c>
      <c r="H273" s="30">
        <f t="shared" si="22"/>
        <v>1406171.7999999998</v>
      </c>
    </row>
    <row r="274" spans="1:8" ht="12.75">
      <c r="A274" s="1" t="s">
        <v>85</v>
      </c>
      <c r="B274" s="1" t="s">
        <v>86</v>
      </c>
      <c r="C274" s="33">
        <f>C275+C279+C281+C276+C277+C278</f>
        <v>7890000</v>
      </c>
      <c r="D274" s="33">
        <f>D275+D279+D281+D276+D277+D278+D280</f>
        <v>8037285.66</v>
      </c>
      <c r="E274" s="33">
        <f>E275+E279+E281+E276+E277+E278+E280</f>
        <v>5086138.68</v>
      </c>
      <c r="F274" s="33">
        <f>F275+F279+F281+F276+F277+F278+F280</f>
        <v>4734937.949999999</v>
      </c>
      <c r="G274" s="28">
        <f t="shared" si="23"/>
        <v>63.281795560816235</v>
      </c>
      <c r="H274" s="33">
        <f t="shared" si="22"/>
        <v>2951146.9800000004</v>
      </c>
    </row>
    <row r="275" spans="1:8" ht="12.75">
      <c r="A275" s="3" t="s">
        <v>114</v>
      </c>
      <c r="B275" s="3" t="s">
        <v>279</v>
      </c>
      <c r="C275" s="35">
        <f aca="true" t="shared" si="27" ref="C275:E277">C289</f>
        <v>744000</v>
      </c>
      <c r="D275" s="35">
        <f t="shared" si="27"/>
        <v>744000</v>
      </c>
      <c r="E275" s="35">
        <f t="shared" si="27"/>
        <v>421283.06</v>
      </c>
      <c r="F275" s="35">
        <f>F289</f>
        <v>574800.5</v>
      </c>
      <c r="G275" s="27">
        <f t="shared" si="23"/>
        <v>56.62406720430108</v>
      </c>
      <c r="H275" s="30">
        <f t="shared" si="22"/>
        <v>322716.94</v>
      </c>
    </row>
    <row r="276" spans="1:8" ht="38.25">
      <c r="A276" s="17" t="s">
        <v>220</v>
      </c>
      <c r="B276" s="3" t="s">
        <v>280</v>
      </c>
      <c r="C276" s="35">
        <f t="shared" si="27"/>
        <v>2000</v>
      </c>
      <c r="D276" s="35">
        <f t="shared" si="27"/>
        <v>2000</v>
      </c>
      <c r="E276" s="35">
        <f t="shared" si="27"/>
        <v>0</v>
      </c>
      <c r="F276" s="35">
        <f>F290</f>
        <v>0</v>
      </c>
      <c r="G276" s="27">
        <f t="shared" si="23"/>
        <v>0</v>
      </c>
      <c r="H276" s="30">
        <f t="shared" si="22"/>
        <v>2000</v>
      </c>
    </row>
    <row r="277" spans="1:8" ht="12.75">
      <c r="A277" s="3" t="s">
        <v>116</v>
      </c>
      <c r="B277" s="3" t="s">
        <v>281</v>
      </c>
      <c r="C277" s="35">
        <f t="shared" si="27"/>
        <v>225000</v>
      </c>
      <c r="D277" s="35">
        <f t="shared" si="27"/>
        <v>225000</v>
      </c>
      <c r="E277" s="35">
        <f t="shared" si="27"/>
        <v>90840.05</v>
      </c>
      <c r="F277" s="35">
        <f>F291</f>
        <v>224737.5</v>
      </c>
      <c r="G277" s="27">
        <f t="shared" si="23"/>
        <v>40.373355555555555</v>
      </c>
      <c r="H277" s="30">
        <f t="shared" si="22"/>
        <v>134159.95</v>
      </c>
    </row>
    <row r="278" spans="1:8" ht="25.5">
      <c r="A278" s="13" t="s">
        <v>121</v>
      </c>
      <c r="B278" s="3" t="s">
        <v>282</v>
      </c>
      <c r="C278" s="35">
        <f>C283+C287+C292</f>
        <v>1232000</v>
      </c>
      <c r="D278" s="35">
        <f>D283+D287+D292</f>
        <v>1326400</v>
      </c>
      <c r="E278" s="35">
        <f>E283+E287+E292</f>
        <v>936091.68</v>
      </c>
      <c r="F278" s="35">
        <f>F283+F287+F292</f>
        <v>753399.98</v>
      </c>
      <c r="G278" s="27">
        <f t="shared" si="23"/>
        <v>70.57386007237636</v>
      </c>
      <c r="H278" s="30">
        <f t="shared" si="22"/>
        <v>390308.31999999995</v>
      </c>
    </row>
    <row r="279" spans="1:8" ht="51">
      <c r="A279" s="17" t="s">
        <v>157</v>
      </c>
      <c r="B279" s="3" t="s">
        <v>283</v>
      </c>
      <c r="C279" s="35">
        <f>C284</f>
        <v>5685000</v>
      </c>
      <c r="D279" s="35">
        <f>D284</f>
        <v>5550690.66</v>
      </c>
      <c r="E279" s="35">
        <f>E284</f>
        <v>3455940.26</v>
      </c>
      <c r="F279" s="35">
        <f>F284</f>
        <v>3171880.07</v>
      </c>
      <c r="G279" s="27">
        <f t="shared" si="23"/>
        <v>62.261445857622334</v>
      </c>
      <c r="H279" s="30">
        <f t="shared" si="22"/>
        <v>2094750.4000000004</v>
      </c>
    </row>
    <row r="280" spans="1:8" ht="12.75">
      <c r="A280" s="17" t="s">
        <v>159</v>
      </c>
      <c r="B280" s="3" t="s">
        <v>361</v>
      </c>
      <c r="C280" s="35"/>
      <c r="D280" s="35">
        <f>D285</f>
        <v>187195</v>
      </c>
      <c r="E280" s="35">
        <f>E285</f>
        <v>180195</v>
      </c>
      <c r="F280" s="35">
        <f>F285</f>
        <v>8500</v>
      </c>
      <c r="G280" s="27"/>
      <c r="H280" s="30"/>
    </row>
    <row r="281" spans="1:8" ht="12.75">
      <c r="A281" s="3" t="s">
        <v>125</v>
      </c>
      <c r="B281" s="3" t="s">
        <v>284</v>
      </c>
      <c r="C281" s="35">
        <f>C293</f>
        <v>2000</v>
      </c>
      <c r="D281" s="35">
        <f>D293</f>
        <v>2000</v>
      </c>
      <c r="E281" s="35">
        <f>E293</f>
        <v>1788.63</v>
      </c>
      <c r="F281" s="35">
        <f>F293</f>
        <v>1619.9</v>
      </c>
      <c r="G281" s="27">
        <f t="shared" si="23"/>
        <v>89.43150000000001</v>
      </c>
      <c r="H281" s="30">
        <f t="shared" si="22"/>
        <v>211.3699999999999</v>
      </c>
    </row>
    <row r="282" spans="1:8" ht="12.75">
      <c r="A282" s="23" t="s">
        <v>87</v>
      </c>
      <c r="B282" s="23" t="s">
        <v>88</v>
      </c>
      <c r="C282" s="31">
        <f>C283+C284</f>
        <v>6460000</v>
      </c>
      <c r="D282" s="31">
        <f>D283+D284+D285</f>
        <v>6580585.66</v>
      </c>
      <c r="E282" s="31">
        <f>E283+E284+E285</f>
        <v>4306271.06</v>
      </c>
      <c r="F282" s="31">
        <f>F283+F284+F285</f>
        <v>3673575.6399999997</v>
      </c>
      <c r="G282" s="28">
        <f t="shared" si="23"/>
        <v>65.43902446518717</v>
      </c>
      <c r="H282" s="33">
        <f t="shared" si="22"/>
        <v>2274314.6000000006</v>
      </c>
    </row>
    <row r="283" spans="1:8" ht="25.5">
      <c r="A283" s="13" t="s">
        <v>121</v>
      </c>
      <c r="B283" s="3" t="s">
        <v>256</v>
      </c>
      <c r="C283" s="3">
        <v>775000</v>
      </c>
      <c r="D283" s="34">
        <v>842700</v>
      </c>
      <c r="E283" s="34">
        <v>670135.8</v>
      </c>
      <c r="F283" s="34">
        <v>493195.57</v>
      </c>
      <c r="G283" s="27">
        <f t="shared" si="23"/>
        <v>79.52246351014597</v>
      </c>
      <c r="H283" s="30">
        <f t="shared" si="22"/>
        <v>172564.19999999995</v>
      </c>
    </row>
    <row r="284" spans="1:8" ht="51">
      <c r="A284" s="17" t="s">
        <v>157</v>
      </c>
      <c r="B284" s="3" t="s">
        <v>257</v>
      </c>
      <c r="C284" s="3">
        <v>5685000</v>
      </c>
      <c r="D284" s="34">
        <v>5550690.66</v>
      </c>
      <c r="E284" s="34">
        <v>3455940.26</v>
      </c>
      <c r="F284" s="34">
        <v>3171880.07</v>
      </c>
      <c r="G284" s="27">
        <f t="shared" si="23"/>
        <v>62.261445857622334</v>
      </c>
      <c r="H284" s="30">
        <f t="shared" si="22"/>
        <v>2094750.4000000004</v>
      </c>
    </row>
    <row r="285" spans="1:8" ht="12.75">
      <c r="A285" s="17" t="s">
        <v>159</v>
      </c>
      <c r="B285" s="3" t="s">
        <v>360</v>
      </c>
      <c r="C285" s="3"/>
      <c r="D285" s="34">
        <v>187195</v>
      </c>
      <c r="E285" s="34">
        <v>180195</v>
      </c>
      <c r="F285" s="34">
        <v>8500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200000</v>
      </c>
      <c r="D286" s="31">
        <f>D287</f>
        <v>200000</v>
      </c>
      <c r="E286" s="31">
        <f>E287</f>
        <v>167165</v>
      </c>
      <c r="F286" s="31">
        <f>F287</f>
        <v>136457.31</v>
      </c>
      <c r="G286" s="28">
        <f t="shared" si="23"/>
        <v>83.58250000000001</v>
      </c>
      <c r="H286" s="33">
        <f t="shared" si="22"/>
        <v>32835</v>
      </c>
    </row>
    <row r="287" spans="1:8" ht="25.5">
      <c r="A287" s="13" t="s">
        <v>121</v>
      </c>
      <c r="B287" s="3" t="s">
        <v>258</v>
      </c>
      <c r="C287" s="3">
        <v>200000</v>
      </c>
      <c r="D287" s="34">
        <v>200000</v>
      </c>
      <c r="E287" s="34">
        <v>167165</v>
      </c>
      <c r="F287" s="34">
        <v>136457.31</v>
      </c>
      <c r="G287" s="27">
        <f>E287/D287*100</f>
        <v>83.58250000000001</v>
      </c>
      <c r="H287" s="30">
        <f>D287-E287</f>
        <v>32835</v>
      </c>
    </row>
    <row r="288" spans="1:8" ht="25.5">
      <c r="A288" s="24" t="s">
        <v>91</v>
      </c>
      <c r="B288" s="23" t="s">
        <v>92</v>
      </c>
      <c r="C288" s="31">
        <f>C289+C293+C290+C291+C292</f>
        <v>1230000</v>
      </c>
      <c r="D288" s="31">
        <f>D289+D293+D290+D291+D292</f>
        <v>1256700</v>
      </c>
      <c r="E288" s="31">
        <f>E289+E293+E290+E291+E292</f>
        <v>612702.62</v>
      </c>
      <c r="F288" s="31">
        <f>F289+F293+F290+F291+F292</f>
        <v>924905</v>
      </c>
      <c r="G288" s="28">
        <f t="shared" si="23"/>
        <v>48.754883424842845</v>
      </c>
      <c r="H288" s="33">
        <f t="shared" si="22"/>
        <v>643997.38</v>
      </c>
    </row>
    <row r="289" spans="1:8" ht="12.75">
      <c r="A289" s="3" t="s">
        <v>114</v>
      </c>
      <c r="B289" s="3" t="s">
        <v>259</v>
      </c>
      <c r="C289" s="34">
        <v>744000</v>
      </c>
      <c r="D289" s="34">
        <v>744000</v>
      </c>
      <c r="E289" s="34">
        <v>421283.06</v>
      </c>
      <c r="F289" s="34">
        <v>574800.5</v>
      </c>
      <c r="G289" s="27">
        <f t="shared" si="23"/>
        <v>56.62406720430108</v>
      </c>
      <c r="H289" s="30">
        <f t="shared" si="22"/>
        <v>322716.94</v>
      </c>
    </row>
    <row r="290" spans="1:8" ht="38.25">
      <c r="A290" s="17" t="s">
        <v>220</v>
      </c>
      <c r="B290" s="3" t="s">
        <v>260</v>
      </c>
      <c r="C290" s="34">
        <v>2000</v>
      </c>
      <c r="D290" s="34">
        <v>2000</v>
      </c>
      <c r="E290" s="34">
        <v>0</v>
      </c>
      <c r="F290" s="34">
        <v>0</v>
      </c>
      <c r="G290" s="27">
        <f t="shared" si="23"/>
        <v>0</v>
      </c>
      <c r="H290" s="30">
        <f t="shared" si="22"/>
        <v>2000</v>
      </c>
    </row>
    <row r="291" spans="1:8" ht="12.75">
      <c r="A291" s="3" t="s">
        <v>116</v>
      </c>
      <c r="B291" s="3" t="s">
        <v>261</v>
      </c>
      <c r="C291" s="34">
        <v>225000</v>
      </c>
      <c r="D291" s="34">
        <v>225000</v>
      </c>
      <c r="E291" s="34">
        <v>90840.05</v>
      </c>
      <c r="F291" s="34">
        <v>224737.5</v>
      </c>
      <c r="G291" s="27">
        <f t="shared" si="23"/>
        <v>40.373355555555555</v>
      </c>
      <c r="H291" s="30">
        <f t="shared" si="22"/>
        <v>134159.95</v>
      </c>
    </row>
    <row r="292" spans="1:8" ht="25.5">
      <c r="A292" s="13" t="s">
        <v>121</v>
      </c>
      <c r="B292" s="3" t="s">
        <v>262</v>
      </c>
      <c r="C292" s="34">
        <v>257000</v>
      </c>
      <c r="D292" s="34">
        <v>283700</v>
      </c>
      <c r="E292" s="34">
        <v>98790.88</v>
      </c>
      <c r="F292" s="34">
        <v>123747.1</v>
      </c>
      <c r="G292" s="27">
        <f t="shared" si="23"/>
        <v>34.822305252026794</v>
      </c>
      <c r="H292" s="30">
        <f t="shared" si="22"/>
        <v>184909.12</v>
      </c>
    </row>
    <row r="293" spans="1:8" ht="12.75">
      <c r="A293" s="3" t="s">
        <v>125</v>
      </c>
      <c r="B293" s="3" t="s">
        <v>263</v>
      </c>
      <c r="C293" s="34">
        <v>2000</v>
      </c>
      <c r="D293" s="34">
        <v>2000</v>
      </c>
      <c r="E293" s="34">
        <v>1788.63</v>
      </c>
      <c r="F293" s="34">
        <v>1619.9</v>
      </c>
      <c r="G293" s="27">
        <f t="shared" si="23"/>
        <v>89.43150000000001</v>
      </c>
      <c r="H293" s="30">
        <f t="shared" si="22"/>
        <v>211.3699999999999</v>
      </c>
    </row>
    <row r="294" spans="1:8" ht="12.75">
      <c r="A294" s="1" t="s">
        <v>93</v>
      </c>
      <c r="B294" s="1" t="s">
        <v>94</v>
      </c>
      <c r="C294" s="33">
        <f aca="true" t="shared" si="28" ref="C294:F295">C295</f>
        <v>200000</v>
      </c>
      <c r="D294" s="33">
        <f t="shared" si="28"/>
        <v>400000</v>
      </c>
      <c r="E294" s="33">
        <f t="shared" si="28"/>
        <v>300000</v>
      </c>
      <c r="F294" s="33">
        <f t="shared" si="28"/>
        <v>0</v>
      </c>
      <c r="G294" s="28">
        <f t="shared" si="23"/>
        <v>75</v>
      </c>
      <c r="H294" s="33">
        <f t="shared" si="22"/>
        <v>100000</v>
      </c>
    </row>
    <row r="295" spans="1:8" ht="12.75">
      <c r="A295" s="23" t="s">
        <v>95</v>
      </c>
      <c r="B295" s="23" t="s">
        <v>96</v>
      </c>
      <c r="C295" s="31">
        <f t="shared" si="28"/>
        <v>200000</v>
      </c>
      <c r="D295" s="31">
        <f t="shared" si="28"/>
        <v>400000</v>
      </c>
      <c r="E295" s="31">
        <f t="shared" si="28"/>
        <v>300000</v>
      </c>
      <c r="F295" s="31">
        <f t="shared" si="28"/>
        <v>0</v>
      </c>
      <c r="G295" s="28">
        <f t="shared" si="23"/>
        <v>75</v>
      </c>
      <c r="H295" s="33">
        <f t="shared" si="22"/>
        <v>100000</v>
      </c>
    </row>
    <row r="296" spans="1:8" ht="51">
      <c r="A296" s="17" t="s">
        <v>264</v>
      </c>
      <c r="B296" s="3" t="s">
        <v>265</v>
      </c>
      <c r="C296" s="3">
        <v>200000</v>
      </c>
      <c r="D296" s="34">
        <v>400000</v>
      </c>
      <c r="E296" s="34">
        <v>300000</v>
      </c>
      <c r="F296" s="34">
        <v>0</v>
      </c>
      <c r="G296" s="27">
        <f>E296/D296*100</f>
        <v>75</v>
      </c>
      <c r="H296" s="30">
        <f>D296-E296</f>
        <v>100000</v>
      </c>
    </row>
    <row r="297" spans="1:8" ht="51">
      <c r="A297" s="14" t="s">
        <v>97</v>
      </c>
      <c r="B297" s="1" t="s">
        <v>98</v>
      </c>
      <c r="C297" s="33">
        <f aca="true" t="shared" si="29" ref="C297:F298">C298</f>
        <v>0</v>
      </c>
      <c r="D297" s="33">
        <f>D298+D301</f>
        <v>0</v>
      </c>
      <c r="E297" s="33">
        <f>E298+E301</f>
        <v>0</v>
      </c>
      <c r="F297" s="33">
        <f>F298+F301</f>
        <v>0</v>
      </c>
      <c r="G297" s="28"/>
      <c r="H297" s="33">
        <f>D297-E297</f>
        <v>0</v>
      </c>
    </row>
    <row r="298" spans="1:8" ht="38.25">
      <c r="A298" s="14" t="s">
        <v>99</v>
      </c>
      <c r="B298" s="1" t="s">
        <v>100</v>
      </c>
      <c r="C298" s="33">
        <f t="shared" si="29"/>
        <v>0</v>
      </c>
      <c r="D298" s="33">
        <f t="shared" si="29"/>
        <v>0</v>
      </c>
      <c r="E298" s="33">
        <f t="shared" si="29"/>
        <v>0</v>
      </c>
      <c r="F298" s="33">
        <f t="shared" si="29"/>
        <v>0</v>
      </c>
      <c r="G298" s="28"/>
      <c r="H298" s="33">
        <f>D298-E298</f>
        <v>0</v>
      </c>
    </row>
    <row r="299" spans="1:8" ht="25.5">
      <c r="A299" s="22" t="s">
        <v>266</v>
      </c>
      <c r="B299" s="3" t="s">
        <v>267</v>
      </c>
      <c r="C299" s="34"/>
      <c r="D299" s="34"/>
      <c r="E299" s="34"/>
      <c r="F299" s="34"/>
      <c r="G299" s="27"/>
      <c r="H299" s="30">
        <f>D299-E299</f>
        <v>0</v>
      </c>
    </row>
    <row r="300" spans="1:8" s="4" customFormat="1" ht="12.75">
      <c r="A300" s="14" t="s">
        <v>110</v>
      </c>
      <c r="B300" s="1" t="s">
        <v>111</v>
      </c>
      <c r="C300" s="33"/>
      <c r="D300" s="33"/>
      <c r="E300" s="33"/>
      <c r="F300" s="33"/>
      <c r="G300" s="28"/>
      <c r="H300" s="33"/>
    </row>
    <row r="301" spans="1:8" s="4" customFormat="1" ht="12.75">
      <c r="A301" s="14" t="s">
        <v>106</v>
      </c>
      <c r="B301" s="1" t="s">
        <v>107</v>
      </c>
      <c r="C301" s="1"/>
      <c r="D301" s="33"/>
      <c r="E301" s="33"/>
      <c r="F301" s="33"/>
      <c r="G301" s="28"/>
      <c r="H301" s="33"/>
    </row>
    <row r="302" spans="1:8" ht="12.75">
      <c r="A302" s="17" t="s">
        <v>101</v>
      </c>
      <c r="B302" s="3"/>
      <c r="C302" s="3">
        <v>0</v>
      </c>
      <c r="D302" s="3">
        <v>-8786833.18</v>
      </c>
      <c r="E302" s="11">
        <v>3511535.78</v>
      </c>
      <c r="F302" s="11">
        <v>-89905.07</v>
      </c>
      <c r="G302" s="3"/>
      <c r="H302" s="3"/>
    </row>
    <row r="303" ht="12.75">
      <c r="D303" t="s">
        <v>103</v>
      </c>
    </row>
    <row r="304" spans="1:7" ht="15">
      <c r="A304" s="37" t="s">
        <v>104</v>
      </c>
      <c r="G304" s="37" t="s">
        <v>105</v>
      </c>
    </row>
    <row r="305" ht="12.75">
      <c r="F305" t="s">
        <v>103</v>
      </c>
    </row>
    <row r="307" ht="12.75">
      <c r="D30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E92" sqref="E92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385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386</v>
      </c>
      <c r="F5" s="19" t="s">
        <v>387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C8+C69+C71+C105+C141+C150+C153+C199+C236+C240+C260+C280+C283</f>
        <v>412232106.90999997</v>
      </c>
      <c r="D7" s="29">
        <f>D8+D69+D71+D105+D141+D150+D153+D199+D236+D240+D260+D280+D283</f>
        <v>421445159.7900001</v>
      </c>
      <c r="E7" s="29">
        <f>E8+E69+E71+E105+E141+E150+E153+E199+E236+E240+E260+E280+E283</f>
        <v>286132841.59000003</v>
      </c>
      <c r="F7" s="29">
        <f>F8+F69+F71+F105+F141+F150+F153+F199+F236+F240+F260+F280+F283</f>
        <v>278709425.8</v>
      </c>
      <c r="G7" s="28">
        <f>E7/D7*100</f>
        <v>67.89325608403614</v>
      </c>
      <c r="H7" s="33">
        <f>D7-E7</f>
        <v>135312318.20000005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34216180.739999995</v>
      </c>
      <c r="E8" s="29">
        <f>E9+E17+E18+E19+E13+E21+E23+E22</f>
        <v>20802797.03</v>
      </c>
      <c r="F8" s="29">
        <f>F9+F17+F18+F19+F13+F21+F23+F22+F20</f>
        <v>20322927.33</v>
      </c>
      <c r="G8" s="28">
        <f aca="true" t="shared" si="0" ref="G8:G73">E8/D8*100</f>
        <v>60.7981270267279</v>
      </c>
      <c r="H8" s="33">
        <f aca="true" t="shared" si="1" ref="H8:H73">D8-E8</f>
        <v>13413383.709999993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18611018.06</v>
      </c>
      <c r="E9" s="35">
        <f>E10+E11+E12</f>
        <v>12944425.150000002</v>
      </c>
      <c r="F9" s="35">
        <f>F10+F11+F12</f>
        <v>11954845.07</v>
      </c>
      <c r="G9" s="27">
        <f t="shared" si="0"/>
        <v>69.55248288013323</v>
      </c>
      <c r="H9" s="30">
        <f t="shared" si="1"/>
        <v>5666592.909999996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14178566.29</v>
      </c>
      <c r="E10" s="35">
        <f>E26+E30+E37+E45+E58</f>
        <v>9688200.39</v>
      </c>
      <c r="F10" s="35">
        <f>F26+F30+F37+F45+F58</f>
        <v>9034461.85</v>
      </c>
      <c r="G10" s="27">
        <f t="shared" si="0"/>
        <v>68.3299015700409</v>
      </c>
      <c r="H10" s="30">
        <f t="shared" si="1"/>
        <v>4490365.8999999985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4288031.77</v>
      </c>
      <c r="E11" s="35">
        <f>E27+E31+E39+E47+E59</f>
        <v>3119813.1000000006</v>
      </c>
      <c r="F11" s="35">
        <f>F27+F31+F39+F47+F59</f>
        <v>2917589.56</v>
      </c>
      <c r="G11" s="27">
        <f t="shared" si="0"/>
        <v>72.75629629954913</v>
      </c>
      <c r="H11" s="30">
        <f t="shared" si="1"/>
        <v>1168218.669999999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144420</v>
      </c>
      <c r="E12" s="35">
        <f>E38+E46</f>
        <v>136411.66</v>
      </c>
      <c r="F12" s="35">
        <f>F38+F46</f>
        <v>2793.66</v>
      </c>
      <c r="G12" s="27">
        <f t="shared" si="0"/>
        <v>94.45482620135715</v>
      </c>
      <c r="H12" s="30">
        <f t="shared" si="1"/>
        <v>8008.3399999999965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3503504.6799999997</v>
      </c>
      <c r="F13" s="35">
        <f>F14+F15+F16</f>
        <v>0</v>
      </c>
      <c r="G13" s="27">
        <f>E13/D13*100</f>
        <v>58.372287237587464</v>
      </c>
      <c r="H13" s="30">
        <f>D13-E13</f>
        <v>2498495.3200000003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2612437.65</v>
      </c>
      <c r="F14" s="35">
        <f>F61</f>
        <v>0</v>
      </c>
      <c r="G14" s="27">
        <f>E14/D14*100</f>
        <v>56.53403267690976</v>
      </c>
      <c r="H14" s="30">
        <f>D14-E14</f>
        <v>2008562.35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F62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890867.03</v>
      </c>
      <c r="F16" s="35">
        <f>F63</f>
        <v>0</v>
      </c>
      <c r="G16" s="27">
        <f>E16/D16*100</f>
        <v>64.74324345930232</v>
      </c>
      <c r="H16" s="30">
        <f>D16-E16</f>
        <v>485132.97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2897670</v>
      </c>
      <c r="E17" s="35">
        <f t="shared" si="3"/>
        <v>875621.1799999999</v>
      </c>
      <c r="F17" s="35">
        <f t="shared" si="3"/>
        <v>0</v>
      </c>
      <c r="G17" s="27">
        <f t="shared" si="0"/>
        <v>30.218112483478105</v>
      </c>
      <c r="H17" s="30">
        <f t="shared" si="1"/>
        <v>2022048.82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6178609.0600000005</v>
      </c>
      <c r="E18" s="35">
        <f t="shared" si="3"/>
        <v>3440325.6100000003</v>
      </c>
      <c r="F18" s="35">
        <f>F33+F41+F49+F65+F53</f>
        <v>2504852.63</v>
      </c>
      <c r="G18" s="27">
        <f t="shared" si="0"/>
        <v>55.68123143237032</v>
      </c>
      <c r="H18" s="30">
        <f t="shared" si="1"/>
        <v>2738283.45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5856000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D50+D66</f>
        <v>17500</v>
      </c>
      <c r="E21" s="35">
        <f>E50+E66</f>
        <v>10993.95</v>
      </c>
      <c r="F21" s="35">
        <f>F50+F66</f>
        <v>159.91</v>
      </c>
      <c r="G21" s="27">
        <f t="shared" si="0"/>
        <v>62.82257142857143</v>
      </c>
      <c r="H21" s="30">
        <f t="shared" si="1"/>
        <v>6506.049999999999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D34+D42+D51+D67</f>
        <v>40500</v>
      </c>
      <c r="E22" s="35">
        <f>E34+E42+E51+E67</f>
        <v>27926.46</v>
      </c>
      <c r="F22" s="35">
        <f>F51+F42+F34</f>
        <v>7069.72</v>
      </c>
      <c r="G22" s="27">
        <f>E22/D22*100</f>
        <v>68.95422222222221</v>
      </c>
      <c r="H22" s="30">
        <f>D22-E22</f>
        <v>12573.54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468883.62</v>
      </c>
      <c r="E23" s="35"/>
      <c r="F23" s="35"/>
      <c r="G23" s="27">
        <f>E23/D23*100</f>
        <v>0</v>
      </c>
      <c r="H23" s="30">
        <f>D23-E23</f>
        <v>468883.62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713556.07</v>
      </c>
      <c r="F24" s="31">
        <f>F25</f>
        <v>698712.5800000001</v>
      </c>
      <c r="G24" s="28">
        <f t="shared" si="0"/>
        <v>70.69811453482612</v>
      </c>
      <c r="H24" s="33">
        <f t="shared" si="1"/>
        <v>295743.93000000005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1009300</v>
      </c>
      <c r="E25" s="31">
        <f>E26+E27</f>
        <v>713556.07</v>
      </c>
      <c r="F25" s="31">
        <f>F26+F27</f>
        <v>698712.5800000001</v>
      </c>
      <c r="G25" s="28">
        <f>E25/D25*100</f>
        <v>70.69811453482612</v>
      </c>
      <c r="H25" s="33">
        <f>D25-E25</f>
        <v>295743.93000000005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539612.09</v>
      </c>
      <c r="F26" s="30">
        <v>537497.78</v>
      </c>
      <c r="G26" s="27">
        <f t="shared" si="0"/>
        <v>69.60940273477812</v>
      </c>
      <c r="H26" s="30">
        <f t="shared" si="1"/>
        <v>235587.91000000003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234100</v>
      </c>
      <c r="E27" s="30">
        <v>173943.98</v>
      </c>
      <c r="F27" s="30">
        <v>161214.8</v>
      </c>
      <c r="G27" s="27">
        <f t="shared" si="0"/>
        <v>74.30328064929517</v>
      </c>
      <c r="H27" s="30">
        <f t="shared" si="1"/>
        <v>60156.01999999999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456958.30000000005</v>
      </c>
      <c r="F28" s="31">
        <f>F29+F32+F33+F34</f>
        <v>447732.73000000004</v>
      </c>
      <c r="G28" s="28">
        <f t="shared" si="0"/>
        <v>64.17953651685394</v>
      </c>
      <c r="H28" s="33">
        <f t="shared" si="1"/>
        <v>255041.69999999995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287481.39</v>
      </c>
      <c r="F29" s="31">
        <f>F30+F31</f>
        <v>275249.41000000003</v>
      </c>
      <c r="G29" s="28">
        <f>E29/D29*100</f>
        <v>77.57188073394495</v>
      </c>
      <c r="H29" s="33">
        <f>D29-E29</f>
        <v>83118.60999999999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213966.17</v>
      </c>
      <c r="F30" s="30">
        <v>200225.06</v>
      </c>
      <c r="G30" s="27">
        <f t="shared" si="0"/>
        <v>75.18136683063949</v>
      </c>
      <c r="H30" s="30">
        <f t="shared" si="1"/>
        <v>70633.82999999999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73515.22</v>
      </c>
      <c r="F31" s="30">
        <v>75024.35</v>
      </c>
      <c r="G31" s="27">
        <f t="shared" si="0"/>
        <v>85.48281395348837</v>
      </c>
      <c r="H31" s="30">
        <f t="shared" si="1"/>
        <v>12484.779999999999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12945.7</v>
      </c>
      <c r="F32" s="34"/>
      <c r="G32" s="27">
        <f t="shared" si="0"/>
        <v>53.94041666666667</v>
      </c>
      <c r="H32" s="30">
        <f t="shared" si="1"/>
        <v>11054.3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171768.62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125</v>
      </c>
      <c r="B34" s="3" t="s">
        <v>365</v>
      </c>
      <c r="C34" s="34">
        <v>1000</v>
      </c>
      <c r="D34" s="34">
        <v>1000</v>
      </c>
      <c r="E34" s="34">
        <v>677.03</v>
      </c>
      <c r="F34" s="34">
        <v>714.7</v>
      </c>
      <c r="G34" s="27">
        <f t="shared" si="0"/>
        <v>67.703</v>
      </c>
      <c r="H34" s="30">
        <f t="shared" si="1"/>
        <v>322.97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13688406.62</v>
      </c>
      <c r="E35" s="31">
        <f>E36+E40+E41+E42</f>
        <v>9453877.34</v>
      </c>
      <c r="F35" s="31">
        <f>F36+F40+F41+F42</f>
        <v>8331082.92</v>
      </c>
      <c r="G35" s="28">
        <f t="shared" si="0"/>
        <v>69.06484883483101</v>
      </c>
      <c r="H35" s="33">
        <f t="shared" si="1"/>
        <v>4234529.279999999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11566604.059999999</v>
      </c>
      <c r="E36" s="34">
        <f>E37+E39+E38</f>
        <v>8153394.6</v>
      </c>
      <c r="F36" s="34">
        <f>F37+F39+F38</f>
        <v>7477230.33</v>
      </c>
      <c r="G36" s="27">
        <f t="shared" si="0"/>
        <v>70.49082477195127</v>
      </c>
      <c r="H36" s="30">
        <f t="shared" si="1"/>
        <v>3413209.459999999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8780989.29</v>
      </c>
      <c r="E37" s="34">
        <v>6058682.77</v>
      </c>
      <c r="F37" s="34">
        <v>5631804.31</v>
      </c>
      <c r="G37" s="27">
        <f t="shared" si="0"/>
        <v>68.99772417328617</v>
      </c>
      <c r="H37" s="30">
        <f t="shared" si="1"/>
        <v>2722306.5199999996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134420</v>
      </c>
      <c r="E38" s="34">
        <v>127120</v>
      </c>
      <c r="F38" s="34">
        <v>1100</v>
      </c>
      <c r="G38" s="27">
        <f t="shared" si="0"/>
        <v>94.56926052670734</v>
      </c>
      <c r="H38" s="30">
        <f t="shared" si="1"/>
        <v>7300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2651194.77</v>
      </c>
      <c r="E39" s="34">
        <v>1967591.83</v>
      </c>
      <c r="F39" s="34">
        <v>1844326.02</v>
      </c>
      <c r="G39" s="27">
        <f t="shared" si="0"/>
        <v>74.215287849259</v>
      </c>
      <c r="H39" s="30">
        <f t="shared" si="1"/>
        <v>683602.94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714740</v>
      </c>
      <c r="E40" s="34">
        <v>406980.1</v>
      </c>
      <c r="F40" s="34"/>
      <c r="G40" s="27">
        <f t="shared" si="0"/>
        <v>56.94099952430254</v>
      </c>
      <c r="H40" s="30">
        <f t="shared" si="1"/>
        <v>307759.9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1387062.56</v>
      </c>
      <c r="E41" s="34">
        <v>883947.93</v>
      </c>
      <c r="F41" s="34">
        <v>847497.57</v>
      </c>
      <c r="G41" s="27">
        <f t="shared" si="0"/>
        <v>63.728050593478635</v>
      </c>
      <c r="H41" s="30">
        <f t="shared" si="1"/>
        <v>503114.63</v>
      </c>
    </row>
    <row r="42" spans="1:8" ht="12.75">
      <c r="A42" s="5" t="s">
        <v>125</v>
      </c>
      <c r="B42" s="3" t="s">
        <v>354</v>
      </c>
      <c r="C42" s="3">
        <v>10000</v>
      </c>
      <c r="D42" s="34">
        <v>20000</v>
      </c>
      <c r="E42" s="34">
        <v>9554.71</v>
      </c>
      <c r="F42" s="34">
        <v>6355.02</v>
      </c>
      <c r="G42" s="27">
        <f t="shared" si="0"/>
        <v>47.77355</v>
      </c>
      <c r="H42" s="30">
        <f t="shared" si="1"/>
        <v>10445.29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7917700</v>
      </c>
      <c r="E43" s="31">
        <f>E44+E48+E49+E50+E51</f>
        <v>4254782.28</v>
      </c>
      <c r="F43" s="31">
        <f>F44+F48+F49+F50+F51</f>
        <v>4063243.83</v>
      </c>
      <c r="G43" s="28">
        <f t="shared" si="0"/>
        <v>53.737604102201395</v>
      </c>
      <c r="H43" s="33">
        <f t="shared" si="1"/>
        <v>3662917.7199999997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5119400</v>
      </c>
      <c r="E44" s="33">
        <f>E45+E46+E47</f>
        <v>3413435.2800000003</v>
      </c>
      <c r="F44" s="33">
        <f>F45+F46+F47</f>
        <v>3171042.16</v>
      </c>
      <c r="G44" s="28">
        <f t="shared" si="0"/>
        <v>66.6764714614994</v>
      </c>
      <c r="H44" s="33">
        <f t="shared" si="1"/>
        <v>1705964.7199999997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3919160</v>
      </c>
      <c r="E45" s="34">
        <v>2586366.79</v>
      </c>
      <c r="F45" s="34">
        <v>2408446.19</v>
      </c>
      <c r="G45" s="27">
        <f t="shared" si="0"/>
        <v>65.9928859755662</v>
      </c>
      <c r="H45" s="30">
        <f t="shared" si="1"/>
        <v>1332793.21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10000</v>
      </c>
      <c r="E46" s="34">
        <v>9291.66</v>
      </c>
      <c r="F46" s="34">
        <v>1693.66</v>
      </c>
      <c r="G46" s="27">
        <f t="shared" si="0"/>
        <v>92.91659999999999</v>
      </c>
      <c r="H46" s="30">
        <f t="shared" si="1"/>
        <v>708.3400000000001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1190240</v>
      </c>
      <c r="E47" s="34">
        <v>817776.83</v>
      </c>
      <c r="F47" s="34">
        <v>760902.31</v>
      </c>
      <c r="G47" s="27">
        <f t="shared" si="0"/>
        <v>68.70688516601693</v>
      </c>
      <c r="H47" s="30">
        <f t="shared" si="1"/>
        <v>372463.17000000004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2091744</v>
      </c>
      <c r="E48" s="34">
        <v>443577.05</v>
      </c>
      <c r="F48" s="3"/>
      <c r="G48" s="27">
        <f t="shared" si="0"/>
        <v>21.206086882524822</v>
      </c>
      <c r="H48" s="30">
        <f t="shared" si="1"/>
        <v>1648166.95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689556</v>
      </c>
      <c r="E49" s="35">
        <v>383831.94</v>
      </c>
      <c r="F49" s="3">
        <v>892041.76</v>
      </c>
      <c r="G49" s="27">
        <f t="shared" si="0"/>
        <v>55.66363573081809</v>
      </c>
      <c r="H49" s="30">
        <f t="shared" si="1"/>
        <v>305724.06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8.66</v>
      </c>
      <c r="F50" s="34">
        <v>159.91</v>
      </c>
      <c r="G50" s="27">
        <f t="shared" si="0"/>
        <v>0.43299999999999994</v>
      </c>
      <c r="H50" s="30">
        <f t="shared" si="1"/>
        <v>1991.34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500000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>
        <v>500000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468883.62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468883.62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468883.62</v>
      </c>
      <c r="E55" s="34">
        <v>0</v>
      </c>
      <c r="F55" s="34"/>
      <c r="G55" s="27">
        <f t="shared" si="0"/>
        <v>0</v>
      </c>
      <c r="H55" s="30">
        <f t="shared" si="1"/>
        <v>468883.62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10419890.5</v>
      </c>
      <c r="E56" s="31">
        <f>E60+E64+E65+E66+E57+E67</f>
        <v>5923623.04</v>
      </c>
      <c r="F56" s="31">
        <f>F60+F64+F65+F66+F57+F67+F68</f>
        <v>6282155.27</v>
      </c>
      <c r="G56" s="28">
        <f t="shared" si="0"/>
        <v>56.849187042800494</v>
      </c>
      <c r="H56" s="33">
        <f t="shared" si="1"/>
        <v>4496267.46</v>
      </c>
    </row>
    <row r="57" spans="1:8" ht="25.5">
      <c r="A57" s="17" t="s">
        <v>127</v>
      </c>
      <c r="B57" s="3" t="s">
        <v>310</v>
      </c>
      <c r="C57" s="39">
        <f>C58+C59</f>
        <v>544314</v>
      </c>
      <c r="D57" s="39">
        <f>D58+D59</f>
        <v>545114</v>
      </c>
      <c r="E57" s="39">
        <f>E58+E59</f>
        <v>376557.81</v>
      </c>
      <c r="F57" s="39">
        <f>F58+F59</f>
        <v>332610.59</v>
      </c>
      <c r="G57" s="27">
        <f>E57/D57*100</f>
        <v>69.07872665167287</v>
      </c>
      <c r="H57" s="30">
        <f>D57-E57</f>
        <v>168556.19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418617</v>
      </c>
      <c r="E58" s="39">
        <v>289572.57</v>
      </c>
      <c r="F58" s="34">
        <v>256488.51</v>
      </c>
      <c r="G58" s="27">
        <f>E58/D58*100</f>
        <v>69.1736288779481</v>
      </c>
      <c r="H58" s="30">
        <f>D58-E58</f>
        <v>129044.43</v>
      </c>
    </row>
    <row r="59" spans="1:8" ht="12.75">
      <c r="A59" s="3" t="s">
        <v>116</v>
      </c>
      <c r="B59" s="3" t="s">
        <v>312</v>
      </c>
      <c r="C59" s="39">
        <v>126311</v>
      </c>
      <c r="D59" s="39">
        <v>126497</v>
      </c>
      <c r="E59" s="39">
        <v>86985.24</v>
      </c>
      <c r="F59" s="34">
        <v>76122.08</v>
      </c>
      <c r="G59" s="27">
        <f>E59/D59*100</f>
        <v>68.76466635572386</v>
      </c>
      <c r="H59" s="30">
        <f>D59-E59</f>
        <v>39511.759999999995</v>
      </c>
    </row>
    <row r="60" spans="1:8" s="2" customFormat="1" ht="25.5">
      <c r="A60" s="17" t="s">
        <v>131</v>
      </c>
      <c r="B60" s="3" t="s">
        <v>313</v>
      </c>
      <c r="C60" s="34">
        <f>C61+C62+C63</f>
        <v>6017000</v>
      </c>
      <c r="D60" s="34">
        <f>D61+D62+D63</f>
        <v>6002000</v>
      </c>
      <c r="E60" s="34">
        <f>E61+E62+E63</f>
        <v>3503504.6799999997</v>
      </c>
      <c r="F60" s="34">
        <f>F61+F62+F63</f>
        <v>0</v>
      </c>
      <c r="G60" s="27">
        <f t="shared" si="0"/>
        <v>58.372287237587464</v>
      </c>
      <c r="H60" s="30">
        <f t="shared" si="1"/>
        <v>2498495.3200000003</v>
      </c>
    </row>
    <row r="61" spans="1:8" s="2" customFormat="1" ht="12.75">
      <c r="A61" s="3" t="s">
        <v>132</v>
      </c>
      <c r="B61" s="3" t="s">
        <v>314</v>
      </c>
      <c r="C61" s="3">
        <v>4621000</v>
      </c>
      <c r="D61" s="34">
        <v>4621000</v>
      </c>
      <c r="E61" s="34">
        <v>2612437.65</v>
      </c>
      <c r="F61" s="3"/>
      <c r="G61" s="27">
        <f t="shared" si="0"/>
        <v>56.53403267690976</v>
      </c>
      <c r="H61" s="30">
        <f t="shared" si="1"/>
        <v>2008562.35</v>
      </c>
    </row>
    <row r="62" spans="1:8" s="2" customFormat="1" ht="12.75">
      <c r="A62" s="5" t="s">
        <v>133</v>
      </c>
      <c r="B62" s="3" t="s">
        <v>315</v>
      </c>
      <c r="C62" s="3">
        <v>5000</v>
      </c>
      <c r="D62" s="34">
        <v>5000</v>
      </c>
      <c r="E62" s="34">
        <v>200</v>
      </c>
      <c r="F62" s="3"/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134</v>
      </c>
      <c r="B63" s="3" t="s">
        <v>316</v>
      </c>
      <c r="C63" s="3">
        <v>1391000</v>
      </c>
      <c r="D63" s="34">
        <v>1376000</v>
      </c>
      <c r="E63" s="34">
        <v>890867.03</v>
      </c>
      <c r="F63" s="3"/>
      <c r="G63" s="27">
        <f t="shared" si="0"/>
        <v>64.74324345930232</v>
      </c>
      <c r="H63" s="30">
        <f t="shared" si="1"/>
        <v>485132.97</v>
      </c>
    </row>
    <row r="64" spans="1:8" s="2" customFormat="1" ht="25.5">
      <c r="A64" s="13" t="s">
        <v>119</v>
      </c>
      <c r="B64" s="3" t="s">
        <v>317</v>
      </c>
      <c r="C64" s="3">
        <v>1061200</v>
      </c>
      <c r="D64" s="34">
        <v>67186</v>
      </c>
      <c r="E64" s="34">
        <v>12118.33</v>
      </c>
      <c r="F64" s="3"/>
      <c r="G64" s="27">
        <f t="shared" si="0"/>
        <v>18.036986872265054</v>
      </c>
      <c r="H64" s="30">
        <f t="shared" si="1"/>
        <v>55067.67</v>
      </c>
    </row>
    <row r="65" spans="1:8" ht="25.5">
      <c r="A65" s="13" t="s">
        <v>121</v>
      </c>
      <c r="B65" s="3" t="s">
        <v>318</v>
      </c>
      <c r="C65" s="34">
        <v>3566586</v>
      </c>
      <c r="D65" s="34">
        <v>3785590.5</v>
      </c>
      <c r="E65" s="34">
        <v>2016691.56</v>
      </c>
      <c r="F65" s="11">
        <v>93544.68</v>
      </c>
      <c r="G65" s="27">
        <f t="shared" si="0"/>
        <v>53.272839732665226</v>
      </c>
      <c r="H65" s="30">
        <f t="shared" si="1"/>
        <v>1768898.94</v>
      </c>
    </row>
    <row r="66" spans="1:8" ht="12.75">
      <c r="A66" s="5" t="s">
        <v>125</v>
      </c>
      <c r="B66" s="3" t="s">
        <v>319</v>
      </c>
      <c r="C66" s="34">
        <v>5000</v>
      </c>
      <c r="D66" s="34">
        <v>15500</v>
      </c>
      <c r="E66" s="34">
        <v>10985.29</v>
      </c>
      <c r="F66" s="11"/>
      <c r="G66" s="27">
        <f t="shared" si="0"/>
        <v>70.87283870967742</v>
      </c>
      <c r="H66" s="30">
        <f t="shared" si="1"/>
        <v>4514.709999999999</v>
      </c>
    </row>
    <row r="67" spans="1:8" ht="12.75">
      <c r="A67" s="3" t="s">
        <v>344</v>
      </c>
      <c r="B67" s="3" t="s">
        <v>363</v>
      </c>
      <c r="C67" s="34"/>
      <c r="D67" s="34">
        <v>4500</v>
      </c>
      <c r="E67" s="34">
        <v>3765.37</v>
      </c>
      <c r="F67" s="11"/>
      <c r="G67" s="27">
        <f t="shared" si="0"/>
        <v>83.67488888888889</v>
      </c>
      <c r="H67" s="30">
        <f t="shared" si="1"/>
        <v>734.6300000000001</v>
      </c>
    </row>
    <row r="68" spans="1:8" ht="51">
      <c r="A68" s="17" t="s">
        <v>170</v>
      </c>
      <c r="B68" s="3" t="s">
        <v>320</v>
      </c>
      <c r="C68" s="34"/>
      <c r="D68" s="34"/>
      <c r="E68" s="34"/>
      <c r="F68" s="34">
        <v>5856000</v>
      </c>
      <c r="G68" s="27"/>
      <c r="H68" s="30">
        <f>D68-E68</f>
        <v>0</v>
      </c>
    </row>
    <row r="69" spans="1:8" ht="12.75">
      <c r="A69" s="1" t="s">
        <v>25</v>
      </c>
      <c r="B69" s="1" t="s">
        <v>321</v>
      </c>
      <c r="C69" s="33">
        <f>C70</f>
        <v>1371600</v>
      </c>
      <c r="D69" s="33">
        <f>D70</f>
        <v>1371600</v>
      </c>
      <c r="E69" s="33">
        <f>E70</f>
        <v>1079638</v>
      </c>
      <c r="F69" s="33">
        <f>F70</f>
        <v>945426.91</v>
      </c>
      <c r="G69" s="28">
        <f t="shared" si="0"/>
        <v>78.71376494604841</v>
      </c>
      <c r="H69" s="33">
        <f t="shared" si="1"/>
        <v>291962</v>
      </c>
    </row>
    <row r="70" spans="1:8" ht="12.75">
      <c r="A70" s="5" t="s">
        <v>139</v>
      </c>
      <c r="B70" s="3" t="s">
        <v>322</v>
      </c>
      <c r="C70" s="34">
        <v>1371600</v>
      </c>
      <c r="D70" s="34">
        <v>1371600</v>
      </c>
      <c r="E70" s="34">
        <v>1079638</v>
      </c>
      <c r="F70" s="34">
        <v>945426.91</v>
      </c>
      <c r="G70" s="27">
        <f t="shared" si="0"/>
        <v>78.71376494604841</v>
      </c>
      <c r="H70" s="30">
        <f t="shared" si="1"/>
        <v>291962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D72+D76+D82+D80+D81+D83</f>
        <v>1639700</v>
      </c>
      <c r="E71" s="33">
        <f>E72+E76+E82+E80+E81+E83</f>
        <v>1190615.25</v>
      </c>
      <c r="F71" s="33">
        <f>F72+F76+F82+F80+F81+F84</f>
        <v>1027380</v>
      </c>
      <c r="G71" s="28">
        <f t="shared" si="0"/>
        <v>72.61177349515155</v>
      </c>
      <c r="H71" s="33">
        <f t="shared" si="1"/>
        <v>449084.75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525300</v>
      </c>
      <c r="E72" s="34">
        <f>E73+E74+E75</f>
        <v>371392.14999999997</v>
      </c>
      <c r="F72" s="34">
        <f>F73+F74+F75</f>
        <v>518430</v>
      </c>
      <c r="G72" s="27">
        <f t="shared" si="0"/>
        <v>70.70096135541594</v>
      </c>
      <c r="H72" s="30">
        <f t="shared" si="1"/>
        <v>153907.85000000003</v>
      </c>
    </row>
    <row r="73" spans="1:8" ht="12.75">
      <c r="A73" s="3" t="s">
        <v>114</v>
      </c>
      <c r="B73" s="3" t="s">
        <v>113</v>
      </c>
      <c r="C73" s="34">
        <f>C87</f>
        <v>353500</v>
      </c>
      <c r="D73" s="34">
        <f>D87</f>
        <v>403500</v>
      </c>
      <c r="E73" s="34">
        <f>E87</f>
        <v>280278.6</v>
      </c>
      <c r="F73" s="34">
        <f>F87</f>
        <v>254838.92</v>
      </c>
      <c r="G73" s="27">
        <f t="shared" si="0"/>
        <v>69.46185873605948</v>
      </c>
      <c r="H73" s="30">
        <f t="shared" si="1"/>
        <v>123221.40000000002</v>
      </c>
    </row>
    <row r="74" spans="1:8" ht="12.75">
      <c r="A74" s="3" t="s">
        <v>116</v>
      </c>
      <c r="B74" s="3" t="s">
        <v>115</v>
      </c>
      <c r="C74" s="34">
        <f>C89</f>
        <v>106700</v>
      </c>
      <c r="D74" s="34">
        <f>D89</f>
        <v>121800</v>
      </c>
      <c r="E74" s="34">
        <f>E89</f>
        <v>91113.55</v>
      </c>
      <c r="F74" s="34">
        <f>F89</f>
        <v>76961.08</v>
      </c>
      <c r="G74" s="27">
        <f aca="true" t="shared" si="4" ref="G74:G149">E74/D74*100</f>
        <v>74.80587027914615</v>
      </c>
      <c r="H74" s="30">
        <f aca="true" t="shared" si="5" ref="H74:H149">D74-E74</f>
        <v>30686.449999999997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F88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444959.18</v>
      </c>
      <c r="F76" s="34">
        <f>F77+F78+F79</f>
        <v>0</v>
      </c>
      <c r="G76" s="27">
        <f t="shared" si="4"/>
        <v>67.72590258751903</v>
      </c>
      <c r="H76" s="30">
        <f t="shared" si="5"/>
        <v>212040.82</v>
      </c>
    </row>
    <row r="77" spans="1:8" ht="12.75">
      <c r="A77" s="3" t="s">
        <v>132</v>
      </c>
      <c r="B77" s="3" t="s">
        <v>135</v>
      </c>
      <c r="C77" s="34">
        <f aca="true" t="shared" si="6" ref="C77:F79">C95</f>
        <v>504000</v>
      </c>
      <c r="D77" s="34">
        <f t="shared" si="6"/>
        <v>504000</v>
      </c>
      <c r="E77" s="34">
        <f t="shared" si="6"/>
        <v>330306.62</v>
      </c>
      <c r="F77" s="34">
        <f t="shared" si="6"/>
        <v>0</v>
      </c>
      <c r="G77" s="27">
        <f t="shared" si="4"/>
        <v>65.53702777777778</v>
      </c>
      <c r="H77" s="30">
        <f t="shared" si="5"/>
        <v>173693.38</v>
      </c>
    </row>
    <row r="78" spans="1:8" ht="12.75">
      <c r="A78" s="5" t="s">
        <v>133</v>
      </c>
      <c r="B78" s="3" t="s">
        <v>136</v>
      </c>
      <c r="C78" s="34">
        <f t="shared" si="6"/>
        <v>6000</v>
      </c>
      <c r="D78" s="34">
        <f t="shared" si="6"/>
        <v>6000</v>
      </c>
      <c r="E78" s="34">
        <f t="shared" si="6"/>
        <v>0</v>
      </c>
      <c r="F78" s="34">
        <f t="shared" si="6"/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 t="shared" si="6"/>
        <v>147000</v>
      </c>
      <c r="D79" s="34">
        <f t="shared" si="6"/>
        <v>147000</v>
      </c>
      <c r="E79" s="34">
        <f t="shared" si="6"/>
        <v>114652.56</v>
      </c>
      <c r="F79" s="34">
        <f t="shared" si="6"/>
        <v>0</v>
      </c>
      <c r="G79" s="27">
        <f>E79/D79*100</f>
        <v>77.9949387755102</v>
      </c>
      <c r="H79" s="30">
        <f>D79-E79</f>
        <v>32347.440000000002</v>
      </c>
    </row>
    <row r="80" spans="1:8" ht="25.5">
      <c r="A80" s="13" t="s">
        <v>119</v>
      </c>
      <c r="B80" s="3" t="s">
        <v>120</v>
      </c>
      <c r="C80" s="34">
        <f>C98</f>
        <v>5000</v>
      </c>
      <c r="D80" s="34">
        <f>D98+D90</f>
        <v>37000</v>
      </c>
      <c r="E80" s="34">
        <f>E98+E90</f>
        <v>31522.37</v>
      </c>
      <c r="F80" s="34">
        <f>F98</f>
        <v>0</v>
      </c>
      <c r="G80" s="27">
        <f>E80/D80*100</f>
        <v>85.1955945945946</v>
      </c>
      <c r="H80" s="30">
        <f>D80-E80</f>
        <v>5477.630000000001</v>
      </c>
    </row>
    <row r="81" spans="1:8" ht="25.5">
      <c r="A81" s="13" t="s">
        <v>121</v>
      </c>
      <c r="B81" s="3" t="s">
        <v>122</v>
      </c>
      <c r="C81" s="34">
        <f>C91+C99+C104</f>
        <v>98000</v>
      </c>
      <c r="D81" s="34">
        <f>D91+D99+D104</f>
        <v>142400</v>
      </c>
      <c r="E81" s="34">
        <f>E91+E99+E104</f>
        <v>72541.55</v>
      </c>
      <c r="F81" s="34">
        <f>F91+F99+F104</f>
        <v>0</v>
      </c>
      <c r="G81" s="27">
        <f>E81/D81*100</f>
        <v>50.94209971910113</v>
      </c>
      <c r="H81" s="30">
        <f>D81-E81</f>
        <v>69858.45</v>
      </c>
    </row>
    <row r="82" spans="1:8" ht="12.75">
      <c r="A82" s="5" t="s">
        <v>139</v>
      </c>
      <c r="B82" s="3" t="s">
        <v>140</v>
      </c>
      <c r="C82" s="34">
        <f>C92</f>
        <v>67800</v>
      </c>
      <c r="D82" s="34">
        <f>D92</f>
        <v>67800</v>
      </c>
      <c r="E82" s="34">
        <f>E92</f>
        <v>67800</v>
      </c>
      <c r="F82" s="34">
        <f>F92</f>
        <v>40950</v>
      </c>
      <c r="G82" s="27">
        <f t="shared" si="4"/>
        <v>100</v>
      </c>
      <c r="H82" s="30">
        <f t="shared" si="5"/>
        <v>0</v>
      </c>
    </row>
    <row r="83" spans="1:8" ht="12.75">
      <c r="A83" s="5" t="s">
        <v>151</v>
      </c>
      <c r="B83" s="3" t="s">
        <v>124</v>
      </c>
      <c r="C83" s="34"/>
      <c r="D83" s="34">
        <f>D102</f>
        <v>210200</v>
      </c>
      <c r="E83" s="34">
        <f>E102</f>
        <v>202400</v>
      </c>
      <c r="F83" s="34"/>
      <c r="G83" s="27"/>
      <c r="H83" s="30"/>
    </row>
    <row r="84" spans="1:8" ht="51">
      <c r="A84" s="17" t="s">
        <v>170</v>
      </c>
      <c r="B84" s="3" t="s">
        <v>285</v>
      </c>
      <c r="C84" s="34"/>
      <c r="D84" s="34"/>
      <c r="E84" s="34"/>
      <c r="F84" s="34">
        <f>F100</f>
        <v>468000</v>
      </c>
      <c r="G84" s="27"/>
      <c r="H84" s="30">
        <f t="shared" si="5"/>
        <v>0</v>
      </c>
    </row>
    <row r="85" spans="1:8" ht="12.75">
      <c r="A85" s="23" t="s">
        <v>28</v>
      </c>
      <c r="B85" s="23" t="s">
        <v>29</v>
      </c>
      <c r="C85" s="31">
        <f>C86+C91+C92</f>
        <v>528000</v>
      </c>
      <c r="D85" s="31">
        <f>D86+D91+D92+D90</f>
        <v>669500</v>
      </c>
      <c r="E85" s="31">
        <f>E86+E91+E92+E90</f>
        <v>472644.99999999994</v>
      </c>
      <c r="F85" s="31">
        <f>F86+F91+F92</f>
        <v>559380</v>
      </c>
      <c r="G85" s="28">
        <f t="shared" si="4"/>
        <v>70.59671396564599</v>
      </c>
      <c r="H85" s="33">
        <f t="shared" si="5"/>
        <v>196855.00000000006</v>
      </c>
    </row>
    <row r="86" spans="1:8" ht="25.5">
      <c r="A86" s="17" t="s">
        <v>127</v>
      </c>
      <c r="B86" s="3" t="s">
        <v>268</v>
      </c>
      <c r="C86" s="34">
        <f>C87+C89</f>
        <v>460200</v>
      </c>
      <c r="D86" s="34">
        <f>D87+D89</f>
        <v>525300</v>
      </c>
      <c r="E86" s="34">
        <f>E87+E89</f>
        <v>371392.14999999997</v>
      </c>
      <c r="F86" s="34">
        <f>F87+F89+F88</f>
        <v>518430</v>
      </c>
      <c r="G86" s="27">
        <f t="shared" si="4"/>
        <v>70.70096135541594</v>
      </c>
      <c r="H86" s="30">
        <f t="shared" si="5"/>
        <v>153907.85000000003</v>
      </c>
    </row>
    <row r="87" spans="1:8" ht="12.75">
      <c r="A87" s="3" t="s">
        <v>114</v>
      </c>
      <c r="B87" s="3" t="s">
        <v>269</v>
      </c>
      <c r="C87" s="34">
        <v>353500</v>
      </c>
      <c r="D87" s="25">
        <v>403500</v>
      </c>
      <c r="E87" s="25">
        <v>280278.6</v>
      </c>
      <c r="F87" s="3">
        <v>254838.92</v>
      </c>
      <c r="G87" s="27">
        <f t="shared" si="4"/>
        <v>69.46185873605948</v>
      </c>
      <c r="H87" s="30">
        <f t="shared" si="5"/>
        <v>123221.40000000002</v>
      </c>
    </row>
    <row r="88" spans="1:8" ht="12.75">
      <c r="A88" s="5" t="s">
        <v>117</v>
      </c>
      <c r="B88" s="3" t="s">
        <v>323</v>
      </c>
      <c r="C88" s="34"/>
      <c r="D88" s="25"/>
      <c r="E88" s="25"/>
      <c r="F88" s="3">
        <v>186630</v>
      </c>
      <c r="G88" s="27"/>
      <c r="H88" s="30">
        <f>D88-E88</f>
        <v>0</v>
      </c>
    </row>
    <row r="89" spans="1:8" ht="12.75">
      <c r="A89" s="3" t="s">
        <v>116</v>
      </c>
      <c r="B89" s="3" t="s">
        <v>270</v>
      </c>
      <c r="C89" s="34">
        <v>106700</v>
      </c>
      <c r="D89" s="25">
        <v>121800</v>
      </c>
      <c r="E89" s="25">
        <v>91113.55</v>
      </c>
      <c r="F89" s="3">
        <v>76961.08</v>
      </c>
      <c r="G89" s="27">
        <f t="shared" si="4"/>
        <v>74.80587027914615</v>
      </c>
      <c r="H89" s="30">
        <f t="shared" si="5"/>
        <v>30686.449999999997</v>
      </c>
    </row>
    <row r="90" spans="1:8" ht="25.5">
      <c r="A90" s="13" t="s">
        <v>119</v>
      </c>
      <c r="B90" s="3" t="s">
        <v>355</v>
      </c>
      <c r="C90" s="34"/>
      <c r="D90" s="25">
        <v>12000</v>
      </c>
      <c r="E90" s="25">
        <v>10050.3</v>
      </c>
      <c r="F90" s="34"/>
      <c r="G90" s="27"/>
      <c r="H90" s="30"/>
    </row>
    <row r="91" spans="1:8" ht="25.5">
      <c r="A91" s="13" t="s">
        <v>121</v>
      </c>
      <c r="B91" s="3" t="s">
        <v>271</v>
      </c>
      <c r="C91" s="3"/>
      <c r="D91" s="34">
        <v>64400</v>
      </c>
      <c r="E91" s="34">
        <v>23402.55</v>
      </c>
      <c r="F91" s="3">
        <v>0</v>
      </c>
      <c r="G91" s="27"/>
      <c r="H91" s="30">
        <f>D91-E91</f>
        <v>40997.45</v>
      </c>
    </row>
    <row r="92" spans="1:8" ht="12.75">
      <c r="A92" s="5" t="s">
        <v>139</v>
      </c>
      <c r="B92" s="3" t="s">
        <v>272</v>
      </c>
      <c r="C92" s="3">
        <v>67800</v>
      </c>
      <c r="D92" s="34">
        <v>67800</v>
      </c>
      <c r="E92" s="34">
        <v>67800</v>
      </c>
      <c r="F92" s="3">
        <v>40950</v>
      </c>
      <c r="G92" s="27">
        <f>E92/D92*100</f>
        <v>100</v>
      </c>
      <c r="H92" s="30">
        <f>D92-E92</f>
        <v>0</v>
      </c>
    </row>
    <row r="93" spans="1:8" ht="38.25" customHeight="1">
      <c r="A93" s="24" t="s">
        <v>30</v>
      </c>
      <c r="B93" s="23" t="s">
        <v>31</v>
      </c>
      <c r="C93" s="31">
        <f>C94+C98+C99</f>
        <v>713000</v>
      </c>
      <c r="D93" s="31">
        <f>D94+D98+D99</f>
        <v>713000</v>
      </c>
      <c r="E93" s="31">
        <f>E94+E98+E99</f>
        <v>476951.25</v>
      </c>
      <c r="F93" s="31">
        <f>F94+F98+F99+F100</f>
        <v>468000</v>
      </c>
      <c r="G93" s="28">
        <f t="shared" si="4"/>
        <v>66.89358345021039</v>
      </c>
      <c r="H93" s="33">
        <f t="shared" si="5"/>
        <v>236048.75</v>
      </c>
    </row>
    <row r="94" spans="1:8" ht="24" customHeight="1">
      <c r="A94" s="17" t="s">
        <v>131</v>
      </c>
      <c r="B94" s="3" t="s">
        <v>273</v>
      </c>
      <c r="C94" s="35">
        <f>C95+C96+C97</f>
        <v>657000</v>
      </c>
      <c r="D94" s="35">
        <f>D95+D96+D97</f>
        <v>657000</v>
      </c>
      <c r="E94" s="35">
        <f>E95+E96+E97</f>
        <v>444959.18</v>
      </c>
      <c r="F94" s="35">
        <f>F95+F96+F97</f>
        <v>0</v>
      </c>
      <c r="G94" s="27">
        <f t="shared" si="4"/>
        <v>67.72590258751903</v>
      </c>
      <c r="H94" s="30">
        <f t="shared" si="5"/>
        <v>212040.82</v>
      </c>
    </row>
    <row r="95" spans="1:8" ht="16.5" customHeight="1">
      <c r="A95" s="3" t="s">
        <v>132</v>
      </c>
      <c r="B95" s="3" t="s">
        <v>274</v>
      </c>
      <c r="C95" s="35">
        <v>504000</v>
      </c>
      <c r="D95" s="35">
        <v>504000</v>
      </c>
      <c r="E95" s="35">
        <v>330306.62</v>
      </c>
      <c r="F95" s="31"/>
      <c r="G95" s="27">
        <f t="shared" si="4"/>
        <v>65.53702777777778</v>
      </c>
      <c r="H95" s="30">
        <f t="shared" si="5"/>
        <v>173693.38</v>
      </c>
    </row>
    <row r="96" spans="1:8" ht="16.5" customHeight="1">
      <c r="A96" s="5" t="s">
        <v>133</v>
      </c>
      <c r="B96" s="3" t="s">
        <v>275</v>
      </c>
      <c r="C96" s="35">
        <v>6000</v>
      </c>
      <c r="D96" s="35">
        <v>6000</v>
      </c>
      <c r="E96" s="31"/>
      <c r="F96" s="31"/>
      <c r="G96" s="27">
        <f t="shared" si="4"/>
        <v>0</v>
      </c>
      <c r="H96" s="30">
        <f t="shared" si="5"/>
        <v>6000</v>
      </c>
    </row>
    <row r="97" spans="1:8" ht="25.5">
      <c r="A97" s="17" t="s">
        <v>134</v>
      </c>
      <c r="B97" s="3" t="s">
        <v>276</v>
      </c>
      <c r="C97" s="35">
        <v>147000</v>
      </c>
      <c r="D97" s="35">
        <v>147000</v>
      </c>
      <c r="E97" s="35">
        <v>114652.56</v>
      </c>
      <c r="F97" s="35"/>
      <c r="G97" s="27">
        <f t="shared" si="4"/>
        <v>77.9949387755102</v>
      </c>
      <c r="H97" s="30">
        <f t="shared" si="5"/>
        <v>32347.440000000002</v>
      </c>
    </row>
    <row r="98" spans="1:8" ht="25.5">
      <c r="A98" s="13" t="s">
        <v>119</v>
      </c>
      <c r="B98" s="3" t="s">
        <v>277</v>
      </c>
      <c r="C98" s="35">
        <v>5000</v>
      </c>
      <c r="D98" s="35">
        <v>25000</v>
      </c>
      <c r="E98" s="35">
        <v>21472.07</v>
      </c>
      <c r="F98" s="35"/>
      <c r="G98" s="27">
        <f t="shared" si="4"/>
        <v>85.88828</v>
      </c>
      <c r="H98" s="30">
        <f t="shared" si="5"/>
        <v>3527.9300000000003</v>
      </c>
    </row>
    <row r="99" spans="1:8" ht="25.5">
      <c r="A99" s="13" t="s">
        <v>121</v>
      </c>
      <c r="B99" s="3" t="s">
        <v>278</v>
      </c>
      <c r="C99" s="35">
        <v>51000</v>
      </c>
      <c r="D99" s="35">
        <v>31000</v>
      </c>
      <c r="E99" s="35">
        <v>10520</v>
      </c>
      <c r="F99" s="35"/>
      <c r="G99" s="27">
        <f t="shared" si="4"/>
        <v>33.935483870967744</v>
      </c>
      <c r="H99" s="30">
        <f t="shared" si="5"/>
        <v>20480</v>
      </c>
    </row>
    <row r="100" spans="1:8" ht="51">
      <c r="A100" s="17" t="s">
        <v>170</v>
      </c>
      <c r="B100" s="3" t="s">
        <v>324</v>
      </c>
      <c r="C100" s="35"/>
      <c r="D100" s="35"/>
      <c r="E100" s="35"/>
      <c r="F100" s="34">
        <v>468000</v>
      </c>
      <c r="G100" s="27"/>
      <c r="H100" s="30">
        <f t="shared" si="5"/>
        <v>0</v>
      </c>
    </row>
    <row r="101" spans="1:8" ht="12.75">
      <c r="A101" s="23" t="s">
        <v>32</v>
      </c>
      <c r="B101" s="1" t="s">
        <v>33</v>
      </c>
      <c r="C101" s="34"/>
      <c r="D101" s="33">
        <f>D102</f>
        <v>210200</v>
      </c>
      <c r="E101" s="33">
        <f>E102</f>
        <v>202400</v>
      </c>
      <c r="F101" s="34"/>
      <c r="G101" s="27"/>
      <c r="H101" s="30">
        <f t="shared" si="5"/>
        <v>7800</v>
      </c>
    </row>
    <row r="102" spans="1:8" ht="12.75">
      <c r="A102" s="5" t="s">
        <v>151</v>
      </c>
      <c r="B102" s="40" t="s">
        <v>377</v>
      </c>
      <c r="C102" s="34"/>
      <c r="D102" s="34">
        <v>210200</v>
      </c>
      <c r="E102" s="34">
        <v>202400</v>
      </c>
      <c r="F102" s="34"/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47000</v>
      </c>
      <c r="D103" s="31">
        <f>D104</f>
        <v>47000</v>
      </c>
      <c r="E103" s="31">
        <f>E104</f>
        <v>38619</v>
      </c>
      <c r="F103" s="31">
        <f>F104</f>
        <v>0</v>
      </c>
      <c r="G103" s="28">
        <f t="shared" si="4"/>
        <v>82.16808510638299</v>
      </c>
      <c r="H103" s="33">
        <f t="shared" si="5"/>
        <v>8381</v>
      </c>
    </row>
    <row r="104" spans="1:8" ht="25.5">
      <c r="A104" s="13" t="s">
        <v>121</v>
      </c>
      <c r="B104" s="3" t="s">
        <v>122</v>
      </c>
      <c r="C104" s="34">
        <v>47000</v>
      </c>
      <c r="D104" s="11">
        <v>47000</v>
      </c>
      <c r="E104" s="3">
        <v>38619</v>
      </c>
      <c r="F104" s="34"/>
      <c r="G104" s="27">
        <f t="shared" si="4"/>
        <v>82.16808510638299</v>
      </c>
      <c r="H104" s="30">
        <f t="shared" si="5"/>
        <v>8381</v>
      </c>
    </row>
    <row r="105" spans="1:8" ht="12.75">
      <c r="A105" s="1" t="s">
        <v>36</v>
      </c>
      <c r="B105" s="1" t="s">
        <v>37</v>
      </c>
      <c r="C105" s="33">
        <f>C106+C110+C111+C117+C113+C114+C115+C116</f>
        <v>21197072.32</v>
      </c>
      <c r="D105" s="33">
        <f>D106+D110+D111+D117+D113+D114+D115+D116+D112</f>
        <v>26750046.18</v>
      </c>
      <c r="E105" s="33">
        <f>E106+E110+E111+E117+E113+E114+E115+E116+E112</f>
        <v>16220817.389999999</v>
      </c>
      <c r="F105" s="33">
        <f>F106+F110+F111+F117+F113+F114+F115+F116</f>
        <v>7299497.31</v>
      </c>
      <c r="G105" s="28">
        <f t="shared" si="4"/>
        <v>60.63846499871725</v>
      </c>
      <c r="H105" s="33">
        <f t="shared" si="5"/>
        <v>10529228.790000001</v>
      </c>
    </row>
    <row r="106" spans="1:8" ht="25.5">
      <c r="A106" s="17" t="s">
        <v>127</v>
      </c>
      <c r="B106" s="3" t="s">
        <v>128</v>
      </c>
      <c r="C106" s="34">
        <f>C107+C108+C109</f>
        <v>2807600</v>
      </c>
      <c r="D106" s="34">
        <f>D107+D108+D109</f>
        <v>2807600</v>
      </c>
      <c r="E106" s="34">
        <f>E107+E108+E109</f>
        <v>1845654.3399999999</v>
      </c>
      <c r="F106" s="34">
        <f>F107+F108+F109</f>
        <v>1964919.0999999999</v>
      </c>
      <c r="G106" s="27">
        <f t="shared" si="4"/>
        <v>65.73779526998148</v>
      </c>
      <c r="H106" s="30">
        <f t="shared" si="5"/>
        <v>961945.6600000001</v>
      </c>
    </row>
    <row r="107" spans="1:8" ht="12.75">
      <c r="A107" s="3" t="s">
        <v>114</v>
      </c>
      <c r="B107" s="3" t="s">
        <v>113</v>
      </c>
      <c r="C107" s="34">
        <f aca="true" t="shared" si="7" ref="C107:E109">C120</f>
        <v>2154800</v>
      </c>
      <c r="D107" s="34">
        <f t="shared" si="7"/>
        <v>2154800</v>
      </c>
      <c r="E107" s="34">
        <f t="shared" si="7"/>
        <v>1460534.18</v>
      </c>
      <c r="F107" s="34">
        <f>F120</f>
        <v>1478780.92</v>
      </c>
      <c r="G107" s="27">
        <f t="shared" si="4"/>
        <v>67.78049842212735</v>
      </c>
      <c r="H107" s="30">
        <f t="shared" si="5"/>
        <v>694265.8200000001</v>
      </c>
    </row>
    <row r="108" spans="1:8" ht="12.75">
      <c r="A108" s="3" t="s">
        <v>116</v>
      </c>
      <c r="B108" s="3" t="s">
        <v>115</v>
      </c>
      <c r="C108" s="34">
        <f t="shared" si="7"/>
        <v>650800</v>
      </c>
      <c r="D108" s="34">
        <f t="shared" si="7"/>
        <v>650800</v>
      </c>
      <c r="E108" s="34">
        <f t="shared" si="7"/>
        <v>385120.16</v>
      </c>
      <c r="F108" s="34">
        <f>F121</f>
        <v>486138.18</v>
      </c>
      <c r="G108" s="27">
        <f t="shared" si="4"/>
        <v>59.17642286416718</v>
      </c>
      <c r="H108" s="30">
        <f t="shared" si="5"/>
        <v>265679.84</v>
      </c>
    </row>
    <row r="109" spans="1:8" ht="12.75">
      <c r="A109" s="5" t="s">
        <v>117</v>
      </c>
      <c r="B109" s="3" t="s">
        <v>118</v>
      </c>
      <c r="C109" s="34">
        <f t="shared" si="7"/>
        <v>2000</v>
      </c>
      <c r="D109" s="34">
        <f t="shared" si="7"/>
        <v>2000</v>
      </c>
      <c r="E109" s="34">
        <f t="shared" si="7"/>
        <v>0</v>
      </c>
      <c r="F109" s="34">
        <f>F122</f>
        <v>0</v>
      </c>
      <c r="G109" s="27">
        <f t="shared" si="4"/>
        <v>0</v>
      </c>
      <c r="H109" s="30">
        <f t="shared" si="5"/>
        <v>2000</v>
      </c>
    </row>
    <row r="110" spans="1:8" ht="25.5">
      <c r="A110" s="13" t="s">
        <v>119</v>
      </c>
      <c r="B110" s="3" t="s">
        <v>120</v>
      </c>
      <c r="C110" s="34">
        <f>C123</f>
        <v>49900</v>
      </c>
      <c r="D110" s="34">
        <f>D123+D133</f>
        <v>209633</v>
      </c>
      <c r="E110" s="34">
        <f>E123+E133</f>
        <v>126932.51</v>
      </c>
      <c r="F110" s="34">
        <f>F123+F133</f>
        <v>0</v>
      </c>
      <c r="G110" s="27">
        <f t="shared" si="4"/>
        <v>60.549870487947985</v>
      </c>
      <c r="H110" s="30">
        <f t="shared" si="5"/>
        <v>82700.49</v>
      </c>
    </row>
    <row r="111" spans="1:8" ht="25.5">
      <c r="A111" s="13" t="s">
        <v>121</v>
      </c>
      <c r="B111" s="3" t="s">
        <v>122</v>
      </c>
      <c r="C111" s="34">
        <f>C124+C130+C134</f>
        <v>6566272.32</v>
      </c>
      <c r="D111" s="34">
        <f>D124+D130+D134+D127</f>
        <v>4340113.18</v>
      </c>
      <c r="E111" s="34">
        <f>E124+E130+E134+E127</f>
        <v>1107181.6099999999</v>
      </c>
      <c r="F111" s="34">
        <f>F124+F130+F134</f>
        <v>1012983.61</v>
      </c>
      <c r="G111" s="27">
        <f t="shared" si="4"/>
        <v>25.510431734870103</v>
      </c>
      <c r="H111" s="30">
        <f t="shared" si="5"/>
        <v>3232931.57</v>
      </c>
    </row>
    <row r="112" spans="1:8" ht="38.25">
      <c r="A112" s="17" t="s">
        <v>176</v>
      </c>
      <c r="B112" s="3" t="s">
        <v>357</v>
      </c>
      <c r="C112" s="34"/>
      <c r="D112" s="34">
        <f>D135</f>
        <v>1470000</v>
      </c>
      <c r="E112" s="34">
        <f>E135</f>
        <v>1470000</v>
      </c>
      <c r="F112" s="34"/>
      <c r="G112" s="27"/>
      <c r="H112" s="30"/>
    </row>
    <row r="113" spans="1:8" ht="12.75">
      <c r="A113" s="5" t="s">
        <v>139</v>
      </c>
      <c r="B113" s="3" t="s">
        <v>140</v>
      </c>
      <c r="C113" s="3">
        <f>C136</f>
        <v>27000</v>
      </c>
      <c r="D113" s="3">
        <f>D136</f>
        <v>27000</v>
      </c>
      <c r="E113" s="3">
        <f>E136</f>
        <v>0</v>
      </c>
      <c r="F113" s="3">
        <f>F136</f>
        <v>0</v>
      </c>
      <c r="G113" s="27">
        <f>E113/D113*100</f>
        <v>0</v>
      </c>
      <c r="H113" s="30">
        <f>D113-E113</f>
        <v>27000</v>
      </c>
    </row>
    <row r="114" spans="1:8" ht="12.75">
      <c r="A114" s="5" t="s">
        <v>151</v>
      </c>
      <c r="B114" s="3" t="s">
        <v>124</v>
      </c>
      <c r="C114" s="3">
        <f>C131+C137</f>
        <v>3845900</v>
      </c>
      <c r="D114" s="3">
        <f>D131+D137</f>
        <v>7117700</v>
      </c>
      <c r="E114" s="3">
        <f>E131+E137</f>
        <v>4336151</v>
      </c>
      <c r="F114" s="3">
        <f>F131+F137</f>
        <v>0</v>
      </c>
      <c r="G114" s="27">
        <f>E114/D114*100</f>
        <v>60.92067662306644</v>
      </c>
      <c r="H114" s="30">
        <f>D114-E114</f>
        <v>2781549</v>
      </c>
    </row>
    <row r="115" spans="1:8" ht="51">
      <c r="A115" s="17" t="s">
        <v>157</v>
      </c>
      <c r="B115" s="3" t="s">
        <v>162</v>
      </c>
      <c r="C115" s="3">
        <f aca="true" t="shared" si="8" ref="C115:E116">C138</f>
        <v>1290000</v>
      </c>
      <c r="D115" s="3">
        <f t="shared" si="8"/>
        <v>1740000</v>
      </c>
      <c r="E115" s="3">
        <f t="shared" si="8"/>
        <v>1236620</v>
      </c>
      <c r="F115" s="3">
        <f>F138</f>
        <v>903400</v>
      </c>
      <c r="G115" s="27">
        <f>E115/D115*100</f>
        <v>71.07011494252873</v>
      </c>
      <c r="H115" s="30">
        <f>D115-E115</f>
        <v>503380</v>
      </c>
    </row>
    <row r="116" spans="1:8" ht="12.75">
      <c r="A116" s="17" t="s">
        <v>159</v>
      </c>
      <c r="B116" s="3" t="s">
        <v>163</v>
      </c>
      <c r="C116" s="3">
        <f t="shared" si="8"/>
        <v>10000</v>
      </c>
      <c r="D116" s="3">
        <f t="shared" si="8"/>
        <v>80000</v>
      </c>
      <c r="E116" s="3">
        <f t="shared" si="8"/>
        <v>71947.44</v>
      </c>
      <c r="F116" s="3">
        <f>F139</f>
        <v>66212.2</v>
      </c>
      <c r="G116" s="27">
        <f>E116/D116*100</f>
        <v>89.93430000000001</v>
      </c>
      <c r="H116" s="30">
        <f>D116-E116</f>
        <v>8052.559999999998</v>
      </c>
    </row>
    <row r="117" spans="1:8" ht="38.25">
      <c r="A117" s="13" t="s">
        <v>141</v>
      </c>
      <c r="B117" s="3" t="s">
        <v>142</v>
      </c>
      <c r="C117" s="34">
        <f>C125+C128+C140</f>
        <v>6600400</v>
      </c>
      <c r="D117" s="34">
        <f>D125+D128+D140</f>
        <v>8958000</v>
      </c>
      <c r="E117" s="34">
        <f>E125+E128+E140</f>
        <v>6026330.49</v>
      </c>
      <c r="F117" s="34">
        <f>F125+F128+F140</f>
        <v>3351982.4</v>
      </c>
      <c r="G117" s="27">
        <f t="shared" si="4"/>
        <v>67.27316912257201</v>
      </c>
      <c r="H117" s="30">
        <f t="shared" si="5"/>
        <v>2931669.51</v>
      </c>
    </row>
    <row r="118" spans="1:8" ht="12.75">
      <c r="A118" s="23" t="s">
        <v>2</v>
      </c>
      <c r="B118" s="23" t="s">
        <v>38</v>
      </c>
      <c r="C118" s="31">
        <f>C119+C123+C124+C125</f>
        <v>9618300</v>
      </c>
      <c r="D118" s="31">
        <f>D119+D123+D124+D125</f>
        <v>12009000</v>
      </c>
      <c r="E118" s="31">
        <f>E119+E123+E124+E125</f>
        <v>8030256.029999999</v>
      </c>
      <c r="F118" s="31">
        <f>F119+F123+F124+F125</f>
        <v>5691116.119999999</v>
      </c>
      <c r="G118" s="28">
        <f t="shared" si="4"/>
        <v>66.86864876342742</v>
      </c>
      <c r="H118" s="33">
        <f t="shared" si="5"/>
        <v>3978743.9700000007</v>
      </c>
    </row>
    <row r="119" spans="1:8" ht="25.5">
      <c r="A119" s="17" t="s">
        <v>127</v>
      </c>
      <c r="B119" s="3" t="s">
        <v>143</v>
      </c>
      <c r="C119" s="34">
        <f>C120+C121+C122</f>
        <v>2807600</v>
      </c>
      <c r="D119" s="34">
        <f>D120+D121+D122</f>
        <v>2807600</v>
      </c>
      <c r="E119" s="34">
        <f>E120+E121+E122</f>
        <v>1845654.3399999999</v>
      </c>
      <c r="F119" s="34">
        <f>F120+F121+F122</f>
        <v>1964919.0999999999</v>
      </c>
      <c r="G119" s="27">
        <f t="shared" si="4"/>
        <v>65.73779526998148</v>
      </c>
      <c r="H119" s="30">
        <f t="shared" si="5"/>
        <v>961945.6600000001</v>
      </c>
    </row>
    <row r="120" spans="1:8" ht="12.75">
      <c r="A120" s="3" t="s">
        <v>114</v>
      </c>
      <c r="B120" s="3" t="s">
        <v>144</v>
      </c>
      <c r="C120" s="34">
        <v>2154800</v>
      </c>
      <c r="D120" s="34">
        <v>2154800</v>
      </c>
      <c r="E120" s="34">
        <v>1460534.18</v>
      </c>
      <c r="F120" s="34">
        <v>1478780.92</v>
      </c>
      <c r="G120" s="27">
        <f t="shared" si="4"/>
        <v>67.78049842212735</v>
      </c>
      <c r="H120" s="30">
        <f t="shared" si="5"/>
        <v>694265.8200000001</v>
      </c>
    </row>
    <row r="121" spans="1:8" ht="12.75">
      <c r="A121" s="3" t="s">
        <v>116</v>
      </c>
      <c r="B121" s="3" t="s">
        <v>145</v>
      </c>
      <c r="C121" s="34">
        <v>650800</v>
      </c>
      <c r="D121" s="34">
        <v>650800</v>
      </c>
      <c r="E121" s="34">
        <v>385120.16</v>
      </c>
      <c r="F121" s="34">
        <v>486138.18</v>
      </c>
      <c r="G121" s="27">
        <f t="shared" si="4"/>
        <v>59.17642286416718</v>
      </c>
      <c r="H121" s="30">
        <f t="shared" si="5"/>
        <v>265679.84</v>
      </c>
    </row>
    <row r="122" spans="1:8" ht="12.75">
      <c r="A122" s="5" t="s">
        <v>117</v>
      </c>
      <c r="B122" s="3" t="s">
        <v>146</v>
      </c>
      <c r="C122" s="34">
        <v>2000</v>
      </c>
      <c r="D122" s="34">
        <v>2000</v>
      </c>
      <c r="E122" s="34">
        <v>0</v>
      </c>
      <c r="F122" s="34">
        <v>0</v>
      </c>
      <c r="G122" s="27">
        <f t="shared" si="4"/>
        <v>0</v>
      </c>
      <c r="H122" s="30">
        <f t="shared" si="5"/>
        <v>2000</v>
      </c>
    </row>
    <row r="123" spans="1:8" ht="25.5">
      <c r="A123" s="13" t="s">
        <v>119</v>
      </c>
      <c r="B123" s="3" t="s">
        <v>147</v>
      </c>
      <c r="C123" s="3">
        <v>49900</v>
      </c>
      <c r="D123" s="34">
        <v>185933</v>
      </c>
      <c r="E123" s="34">
        <v>126932.51</v>
      </c>
      <c r="F123" s="34"/>
      <c r="G123" s="27">
        <f t="shared" si="4"/>
        <v>68.26787606288286</v>
      </c>
      <c r="H123" s="30">
        <f t="shared" si="5"/>
        <v>59000.490000000005</v>
      </c>
    </row>
    <row r="124" spans="1:8" ht="25.5">
      <c r="A124" s="13" t="s">
        <v>121</v>
      </c>
      <c r="B124" s="3" t="s">
        <v>148</v>
      </c>
      <c r="C124" s="34">
        <v>695400</v>
      </c>
      <c r="D124" s="34">
        <v>1667467</v>
      </c>
      <c r="E124" s="34">
        <v>667341.1</v>
      </c>
      <c r="F124" s="34">
        <v>457364.62</v>
      </c>
      <c r="G124" s="27">
        <f>E124/D124*100</f>
        <v>40.02124779680798</v>
      </c>
      <c r="H124" s="30">
        <f>D124-E124</f>
        <v>1000125.9</v>
      </c>
    </row>
    <row r="125" spans="1:8" ht="38.25">
      <c r="A125" s="13" t="s">
        <v>141</v>
      </c>
      <c r="B125" s="3" t="s">
        <v>149</v>
      </c>
      <c r="C125" s="34">
        <v>6065400</v>
      </c>
      <c r="D125" s="34">
        <v>7348000</v>
      </c>
      <c r="E125" s="34">
        <v>5390328.08</v>
      </c>
      <c r="F125" s="34">
        <v>3268832.4</v>
      </c>
      <c r="G125" s="27">
        <f>E125/D125*100</f>
        <v>73.35775830157866</v>
      </c>
      <c r="H125" s="30">
        <f>D125-E125</f>
        <v>1957671.92</v>
      </c>
    </row>
    <row r="126" spans="1:8" ht="12.75">
      <c r="A126" s="23" t="s">
        <v>3</v>
      </c>
      <c r="B126" s="23" t="s">
        <v>39</v>
      </c>
      <c r="C126" s="31">
        <f>C128</f>
        <v>250000</v>
      </c>
      <c r="D126" s="31">
        <f>D128+D127</f>
        <v>507500</v>
      </c>
      <c r="E126" s="31">
        <f>E128+E127</f>
        <v>372844.53</v>
      </c>
      <c r="F126" s="31">
        <f>F128</f>
        <v>83150</v>
      </c>
      <c r="G126" s="28">
        <f t="shared" si="4"/>
        <v>73.4669024630542</v>
      </c>
      <c r="H126" s="33">
        <f t="shared" si="5"/>
        <v>134655.46999999997</v>
      </c>
    </row>
    <row r="127" spans="1:8" ht="25.5">
      <c r="A127" s="13" t="s">
        <v>121</v>
      </c>
      <c r="B127" s="3" t="s">
        <v>368</v>
      </c>
      <c r="C127" s="31"/>
      <c r="D127" s="36">
        <v>7500</v>
      </c>
      <c r="E127" s="31"/>
      <c r="F127" s="31"/>
      <c r="G127" s="28"/>
      <c r="H127" s="33"/>
    </row>
    <row r="128" spans="1:8" ht="38.25">
      <c r="A128" s="13" t="s">
        <v>141</v>
      </c>
      <c r="B128" s="3" t="s">
        <v>153</v>
      </c>
      <c r="C128" s="3">
        <v>250000</v>
      </c>
      <c r="D128" s="34">
        <v>500000</v>
      </c>
      <c r="E128" s="34">
        <v>372844.53</v>
      </c>
      <c r="F128" s="34">
        <v>83150</v>
      </c>
      <c r="G128" s="27">
        <f t="shared" si="4"/>
        <v>74.568906</v>
      </c>
      <c r="H128" s="30">
        <f t="shared" si="5"/>
        <v>127155.46999999997</v>
      </c>
    </row>
    <row r="129" spans="1:8" ht="12.75">
      <c r="A129" s="23" t="s">
        <v>40</v>
      </c>
      <c r="B129" s="23" t="s">
        <v>41</v>
      </c>
      <c r="C129" s="31">
        <f>C130+C131</f>
        <v>3242172.32</v>
      </c>
      <c r="D129" s="31">
        <f>D130+D131</f>
        <v>3298246.18</v>
      </c>
      <c r="E129" s="31">
        <f>E130+E131</f>
        <v>2772400</v>
      </c>
      <c r="F129" s="31">
        <f>F130+F131</f>
        <v>0</v>
      </c>
      <c r="G129" s="28">
        <f t="shared" si="4"/>
        <v>84.05679408685012</v>
      </c>
      <c r="H129" s="33">
        <f t="shared" si="5"/>
        <v>525846.1800000002</v>
      </c>
    </row>
    <row r="130" spans="1:8" ht="25.5">
      <c r="A130" s="13" t="s">
        <v>121</v>
      </c>
      <c r="B130" s="3" t="s">
        <v>150</v>
      </c>
      <c r="C130" s="3">
        <v>33272.32</v>
      </c>
      <c r="D130" s="34">
        <v>76346.18</v>
      </c>
      <c r="E130" s="34">
        <v>0</v>
      </c>
      <c r="F130" s="34">
        <v>0</v>
      </c>
      <c r="G130" s="27">
        <f t="shared" si="4"/>
        <v>0</v>
      </c>
      <c r="H130" s="30">
        <f t="shared" si="5"/>
        <v>76346.18</v>
      </c>
    </row>
    <row r="131" spans="1:8" ht="12.75">
      <c r="A131" s="5" t="s">
        <v>151</v>
      </c>
      <c r="B131" s="3" t="s">
        <v>152</v>
      </c>
      <c r="C131" s="3">
        <v>3208900</v>
      </c>
      <c r="D131" s="34">
        <v>3221900</v>
      </c>
      <c r="E131" s="34">
        <v>2772400</v>
      </c>
      <c r="F131" s="34">
        <v>0</v>
      </c>
      <c r="G131" s="27">
        <f t="shared" si="4"/>
        <v>86.04860486048605</v>
      </c>
      <c r="H131" s="30">
        <f t="shared" si="5"/>
        <v>449500</v>
      </c>
    </row>
    <row r="132" spans="1:8" ht="25.5">
      <c r="A132" s="24" t="s">
        <v>4</v>
      </c>
      <c r="B132" s="23" t="s">
        <v>42</v>
      </c>
      <c r="C132" s="31">
        <f>C134+C136+C137+C138+C139+C140</f>
        <v>8086600</v>
      </c>
      <c r="D132" s="31">
        <f>D134+D136+D137+D138+D139+D140+D133+D135</f>
        <v>10935300</v>
      </c>
      <c r="E132" s="31">
        <f>E134+E136+E137+E138+E139+E140+E133+E135</f>
        <v>5045316.83</v>
      </c>
      <c r="F132" s="31">
        <f>F134+F136+F137+F138+F139+F140</f>
        <v>1525231.19</v>
      </c>
      <c r="G132" s="28">
        <f t="shared" si="4"/>
        <v>46.1378913244264</v>
      </c>
      <c r="H132" s="33">
        <f t="shared" si="5"/>
        <v>5889983.17</v>
      </c>
    </row>
    <row r="133" spans="1:8" ht="25.5">
      <c r="A133" s="13" t="s">
        <v>119</v>
      </c>
      <c r="B133" s="3" t="s">
        <v>342</v>
      </c>
      <c r="C133" s="31"/>
      <c r="D133" s="35">
        <v>23700</v>
      </c>
      <c r="E133" s="31"/>
      <c r="F133" s="31"/>
      <c r="G133" s="28"/>
      <c r="H133" s="33"/>
    </row>
    <row r="134" spans="1:8" ht="25.5">
      <c r="A134" s="13" t="s">
        <v>121</v>
      </c>
      <c r="B134" s="3" t="s">
        <v>154</v>
      </c>
      <c r="C134" s="3">
        <v>5837600</v>
      </c>
      <c r="D134" s="3">
        <v>2588800</v>
      </c>
      <c r="E134" s="34">
        <v>439840.51</v>
      </c>
      <c r="F134" s="3">
        <v>555618.99</v>
      </c>
      <c r="G134" s="27">
        <f t="shared" si="4"/>
        <v>16.990130948702102</v>
      </c>
      <c r="H134" s="30">
        <f t="shared" si="5"/>
        <v>2148959.49</v>
      </c>
    </row>
    <row r="135" spans="1:8" ht="38.25">
      <c r="A135" s="17" t="s">
        <v>176</v>
      </c>
      <c r="B135" s="3" t="s">
        <v>356</v>
      </c>
      <c r="C135" s="3"/>
      <c r="D135" s="3">
        <v>1470000</v>
      </c>
      <c r="E135" s="34">
        <v>1470000</v>
      </c>
      <c r="F135" s="34"/>
      <c r="G135" s="27">
        <f t="shared" si="4"/>
        <v>100</v>
      </c>
      <c r="H135" s="30">
        <f t="shared" si="5"/>
        <v>0</v>
      </c>
    </row>
    <row r="136" spans="1:8" ht="12.75">
      <c r="A136" s="5" t="s">
        <v>139</v>
      </c>
      <c r="B136" s="3" t="s">
        <v>155</v>
      </c>
      <c r="C136" s="3">
        <v>27000</v>
      </c>
      <c r="D136" s="34">
        <v>27000</v>
      </c>
      <c r="E136" s="34">
        <v>0</v>
      </c>
      <c r="F136" s="34">
        <v>0</v>
      </c>
      <c r="G136" s="27">
        <f t="shared" si="4"/>
        <v>0</v>
      </c>
      <c r="H136" s="30">
        <f t="shared" si="5"/>
        <v>27000</v>
      </c>
    </row>
    <row r="137" spans="1:8" ht="12.75">
      <c r="A137" s="5" t="s">
        <v>151</v>
      </c>
      <c r="B137" s="3" t="s">
        <v>156</v>
      </c>
      <c r="C137" s="3">
        <v>637000</v>
      </c>
      <c r="D137" s="34">
        <v>3895800</v>
      </c>
      <c r="E137" s="34">
        <v>1563751</v>
      </c>
      <c r="F137" s="34">
        <v>0</v>
      </c>
      <c r="G137" s="27">
        <f t="shared" si="4"/>
        <v>40.13940654037682</v>
      </c>
      <c r="H137" s="30">
        <f t="shared" si="5"/>
        <v>2332049</v>
      </c>
    </row>
    <row r="138" spans="1:8" ht="51">
      <c r="A138" s="17" t="s">
        <v>157</v>
      </c>
      <c r="B138" s="3" t="s">
        <v>158</v>
      </c>
      <c r="C138" s="3">
        <v>1290000</v>
      </c>
      <c r="D138" s="34">
        <v>1740000</v>
      </c>
      <c r="E138" s="34">
        <v>1236620</v>
      </c>
      <c r="F138" s="34">
        <v>903400</v>
      </c>
      <c r="G138" s="27">
        <f t="shared" si="4"/>
        <v>71.07011494252873</v>
      </c>
      <c r="H138" s="30">
        <f t="shared" si="5"/>
        <v>503380</v>
      </c>
    </row>
    <row r="139" spans="1:8" ht="12.75">
      <c r="A139" s="17" t="s">
        <v>159</v>
      </c>
      <c r="B139" s="3" t="s">
        <v>160</v>
      </c>
      <c r="C139" s="3">
        <v>10000</v>
      </c>
      <c r="D139" s="34">
        <v>80000</v>
      </c>
      <c r="E139" s="34">
        <v>71947.44</v>
      </c>
      <c r="F139" s="34">
        <v>66212.2</v>
      </c>
      <c r="G139" s="27">
        <f t="shared" si="4"/>
        <v>89.93430000000001</v>
      </c>
      <c r="H139" s="30">
        <f t="shared" si="5"/>
        <v>8052.559999999998</v>
      </c>
    </row>
    <row r="140" spans="1:8" ht="38.25">
      <c r="A140" s="13" t="s">
        <v>141</v>
      </c>
      <c r="B140" s="3" t="s">
        <v>161</v>
      </c>
      <c r="C140" s="3">
        <v>285000</v>
      </c>
      <c r="D140" s="34">
        <v>1110000</v>
      </c>
      <c r="E140" s="34">
        <v>263157.88</v>
      </c>
      <c r="F140" s="34">
        <v>0</v>
      </c>
      <c r="G140" s="27">
        <f t="shared" si="4"/>
        <v>23.707917117117116</v>
      </c>
      <c r="H140" s="30">
        <f t="shared" si="5"/>
        <v>846842.12</v>
      </c>
    </row>
    <row r="141" spans="1:8" ht="12.75">
      <c r="A141" s="1" t="s">
        <v>43</v>
      </c>
      <c r="B141" s="1" t="s">
        <v>44</v>
      </c>
      <c r="C141" s="33">
        <f>C142+C143</f>
        <v>17057700</v>
      </c>
      <c r="D141" s="33">
        <f>D142+D143</f>
        <v>16957700</v>
      </c>
      <c r="E141" s="33">
        <f>E142+E143</f>
        <v>11315956.6</v>
      </c>
      <c r="F141" s="33">
        <f>F142+F143</f>
        <v>7154249.4</v>
      </c>
      <c r="G141" s="28">
        <f t="shared" si="4"/>
        <v>66.73049175300896</v>
      </c>
      <c r="H141" s="33">
        <f t="shared" si="5"/>
        <v>5641743.4</v>
      </c>
    </row>
    <row r="142" spans="1:8" ht="38.25">
      <c r="A142" s="17" t="s">
        <v>164</v>
      </c>
      <c r="B142" s="3" t="s">
        <v>168</v>
      </c>
      <c r="C142" s="35">
        <f>C145</f>
        <v>6178500</v>
      </c>
      <c r="D142" s="35">
        <f>D145</f>
        <v>6178500</v>
      </c>
      <c r="E142" s="35">
        <f>E145</f>
        <v>5710756.6</v>
      </c>
      <c r="F142" s="35">
        <f>F145</f>
        <v>3377749.4</v>
      </c>
      <c r="G142" s="27">
        <f t="shared" si="4"/>
        <v>92.4294990693534</v>
      </c>
      <c r="H142" s="30">
        <f t="shared" si="5"/>
        <v>467743.4000000004</v>
      </c>
    </row>
    <row r="143" spans="1:8" ht="12.75">
      <c r="A143" s="5" t="s">
        <v>151</v>
      </c>
      <c r="B143" s="3" t="s">
        <v>124</v>
      </c>
      <c r="C143" s="35">
        <f>C147+C149</f>
        <v>10879200</v>
      </c>
      <c r="D143" s="35">
        <f>D147+D149</f>
        <v>10779200</v>
      </c>
      <c r="E143" s="35">
        <f>E147+E149</f>
        <v>5605200</v>
      </c>
      <c r="F143" s="35">
        <f>F147+F149</f>
        <v>3776500</v>
      </c>
      <c r="G143" s="27">
        <f t="shared" si="4"/>
        <v>52.00014843402108</v>
      </c>
      <c r="H143" s="30">
        <f t="shared" si="5"/>
        <v>5174000</v>
      </c>
    </row>
    <row r="144" spans="1:8" ht="12.75">
      <c r="A144" s="23" t="s">
        <v>45</v>
      </c>
      <c r="B144" s="23" t="s">
        <v>46</v>
      </c>
      <c r="C144" s="31">
        <f>C145</f>
        <v>6178500</v>
      </c>
      <c r="D144" s="31">
        <f>D145</f>
        <v>6178500</v>
      </c>
      <c r="E144" s="31">
        <f>E145</f>
        <v>5710756.6</v>
      </c>
      <c r="F144" s="31">
        <f>F145</f>
        <v>3377749.4</v>
      </c>
      <c r="G144" s="28">
        <f t="shared" si="4"/>
        <v>92.4294990693534</v>
      </c>
      <c r="H144" s="33">
        <f t="shared" si="5"/>
        <v>467743.4000000004</v>
      </c>
    </row>
    <row r="145" spans="1:8" ht="38.25">
      <c r="A145" s="17" t="s">
        <v>164</v>
      </c>
      <c r="B145" s="3" t="s">
        <v>165</v>
      </c>
      <c r="C145" s="35">
        <v>6178500</v>
      </c>
      <c r="D145" s="35">
        <v>6178500</v>
      </c>
      <c r="E145" s="35">
        <v>5710756.6</v>
      </c>
      <c r="F145" s="34">
        <v>3377749.4</v>
      </c>
      <c r="G145" s="27">
        <f>E145/D145*100</f>
        <v>92.4294990693534</v>
      </c>
      <c r="H145" s="30">
        <f>D145-E145</f>
        <v>467743.4000000004</v>
      </c>
    </row>
    <row r="146" spans="1:8" ht="12.75">
      <c r="A146" s="23" t="s">
        <v>47</v>
      </c>
      <c r="B146" s="1" t="s">
        <v>48</v>
      </c>
      <c r="C146" s="1">
        <f>C147</f>
        <v>8500000</v>
      </c>
      <c r="D146" s="33">
        <f>D147</f>
        <v>8500000</v>
      </c>
      <c r="E146" s="33">
        <f>E147</f>
        <v>4000000</v>
      </c>
      <c r="F146" s="33">
        <f>F147</f>
        <v>1674000</v>
      </c>
      <c r="G146" s="27">
        <f>E146/D146*100</f>
        <v>47.05882352941176</v>
      </c>
      <c r="H146" s="30">
        <f>D146-E146</f>
        <v>4500000</v>
      </c>
    </row>
    <row r="147" spans="1:8" ht="12.75">
      <c r="A147" s="5" t="s">
        <v>151</v>
      </c>
      <c r="B147" s="3" t="s">
        <v>166</v>
      </c>
      <c r="C147" s="3">
        <v>8500000</v>
      </c>
      <c r="D147" s="34">
        <v>8500000</v>
      </c>
      <c r="E147" s="34">
        <v>4000000</v>
      </c>
      <c r="F147" s="34">
        <v>1674000</v>
      </c>
      <c r="G147" s="27">
        <f>E147/D147*100</f>
        <v>47.05882352941176</v>
      </c>
      <c r="H147" s="30">
        <f>D147-E147</f>
        <v>4500000</v>
      </c>
    </row>
    <row r="148" spans="1:8" ht="12.75">
      <c r="A148" s="23" t="s">
        <v>49</v>
      </c>
      <c r="B148" s="23" t="s">
        <v>50</v>
      </c>
      <c r="C148" s="31">
        <f>C149</f>
        <v>2379200</v>
      </c>
      <c r="D148" s="31">
        <f>D149</f>
        <v>2279200</v>
      </c>
      <c r="E148" s="31">
        <f>E149</f>
        <v>1605200</v>
      </c>
      <c r="F148" s="31">
        <f>F149</f>
        <v>2102500</v>
      </c>
      <c r="G148" s="28">
        <f t="shared" si="4"/>
        <v>70.42822042822043</v>
      </c>
      <c r="H148" s="33">
        <f t="shared" si="5"/>
        <v>674000</v>
      </c>
    </row>
    <row r="149" spans="1:8" ht="12.75">
      <c r="A149" s="5" t="s">
        <v>151</v>
      </c>
      <c r="B149" s="3" t="s">
        <v>167</v>
      </c>
      <c r="C149" s="3">
        <v>2379200</v>
      </c>
      <c r="D149" s="34">
        <v>2279200</v>
      </c>
      <c r="E149" s="34">
        <v>1605200</v>
      </c>
      <c r="F149" s="34">
        <v>2102500</v>
      </c>
      <c r="G149" s="27">
        <f t="shared" si="4"/>
        <v>70.42822042822043</v>
      </c>
      <c r="H149" s="30">
        <f t="shared" si="5"/>
        <v>674000</v>
      </c>
    </row>
    <row r="150" spans="1:8" ht="12.75">
      <c r="A150" s="1" t="s">
        <v>51</v>
      </c>
      <c r="B150" s="1" t="s">
        <v>52</v>
      </c>
      <c r="C150" s="33">
        <f aca="true" t="shared" si="9" ref="C150:E151">C151</f>
        <v>60000</v>
      </c>
      <c r="D150" s="33">
        <f t="shared" si="9"/>
        <v>60000</v>
      </c>
      <c r="E150" s="33">
        <f t="shared" si="9"/>
        <v>0</v>
      </c>
      <c r="F150" s="33"/>
      <c r="G150" s="28">
        <f aca="true" t="shared" si="10" ref="G150:G223">E150/D150*100</f>
        <v>0</v>
      </c>
      <c r="H150" s="33">
        <f aca="true" t="shared" si="11" ref="H150:H223">D150-E150</f>
        <v>60000</v>
      </c>
    </row>
    <row r="151" spans="1:8" ht="25.5">
      <c r="A151" s="24" t="s">
        <v>53</v>
      </c>
      <c r="B151" s="23" t="s">
        <v>54</v>
      </c>
      <c r="C151" s="31">
        <f t="shared" si="9"/>
        <v>60000</v>
      </c>
      <c r="D151" s="31">
        <f t="shared" si="9"/>
        <v>60000</v>
      </c>
      <c r="E151" s="31">
        <f t="shared" si="9"/>
        <v>0</v>
      </c>
      <c r="F151" s="31"/>
      <c r="G151" s="28">
        <f>E151/D151*100</f>
        <v>0</v>
      </c>
      <c r="H151" s="30">
        <f t="shared" si="11"/>
        <v>60000</v>
      </c>
    </row>
    <row r="152" spans="1:8" ht="25.5">
      <c r="A152" s="13" t="s">
        <v>121</v>
      </c>
      <c r="B152" s="3" t="s">
        <v>169</v>
      </c>
      <c r="C152" s="3">
        <v>60000</v>
      </c>
      <c r="D152" s="34">
        <v>60000</v>
      </c>
      <c r="E152" s="34">
        <v>0</v>
      </c>
      <c r="F152" s="34"/>
      <c r="G152" s="27">
        <f t="shared" si="10"/>
        <v>0</v>
      </c>
      <c r="H152" s="30">
        <f t="shared" si="11"/>
        <v>60000</v>
      </c>
    </row>
    <row r="153" spans="1:8" ht="12.75">
      <c r="A153" s="1" t="s">
        <v>55</v>
      </c>
      <c r="B153" s="1" t="s">
        <v>56</v>
      </c>
      <c r="C153" s="33">
        <f>C154+C159+C160+C161+C165+C155+C156+C157+C163+C164+C166+C167+C168</f>
        <v>226431950.91</v>
      </c>
      <c r="D153" s="33">
        <f>D154+D159+D160+D161+D165+D155+D156+D157+D163+D164+D166+D167+D168+D158+D162+D169</f>
        <v>218487168.05</v>
      </c>
      <c r="E153" s="33">
        <f>E154+E159+E160+E161+E165+E155+E156+E157+E163+E164+E166+E167+E168+E158+E162+E169</f>
        <v>154471978.92999998</v>
      </c>
      <c r="F153" s="33">
        <f>F154+F159+F160+F161+F165+F155+F156+F157+F163+F164+F166+F167+F168+F158</f>
        <v>167019326.02</v>
      </c>
      <c r="G153" s="28">
        <f t="shared" si="10"/>
        <v>70.7007099358117</v>
      </c>
      <c r="H153" s="33">
        <f t="shared" si="11"/>
        <v>64015189.120000035</v>
      </c>
    </row>
    <row r="154" spans="1:8" ht="12.75">
      <c r="A154" s="17" t="s">
        <v>132</v>
      </c>
      <c r="B154" s="3" t="s">
        <v>195</v>
      </c>
      <c r="C154" s="35">
        <f aca="true" t="shared" si="12" ref="C154:E157">C188</f>
        <v>6975000</v>
      </c>
      <c r="D154" s="35">
        <f t="shared" si="12"/>
        <v>6975000</v>
      </c>
      <c r="E154" s="35">
        <f t="shared" si="12"/>
        <v>5256220.07</v>
      </c>
      <c r="F154" s="35">
        <f aca="true" t="shared" si="13" ref="F154:F160">F188</f>
        <v>5049921.17</v>
      </c>
      <c r="G154" s="27">
        <f t="shared" si="10"/>
        <v>75.35799383512544</v>
      </c>
      <c r="H154" s="33">
        <f t="shared" si="11"/>
        <v>1718779.9299999997</v>
      </c>
    </row>
    <row r="155" spans="1:8" ht="25.5">
      <c r="A155" s="17" t="s">
        <v>186</v>
      </c>
      <c r="B155" s="3" t="s">
        <v>196</v>
      </c>
      <c r="C155" s="35">
        <f t="shared" si="12"/>
        <v>10000</v>
      </c>
      <c r="D155" s="35">
        <f t="shared" si="12"/>
        <v>10000</v>
      </c>
      <c r="E155" s="35">
        <f t="shared" si="12"/>
        <v>0</v>
      </c>
      <c r="F155" s="35">
        <f t="shared" si="13"/>
        <v>600</v>
      </c>
      <c r="G155" s="27">
        <f t="shared" si="10"/>
        <v>0</v>
      </c>
      <c r="H155" s="30">
        <f t="shared" si="11"/>
        <v>10000</v>
      </c>
    </row>
    <row r="156" spans="1:8" ht="38.25">
      <c r="A156" s="17" t="s">
        <v>188</v>
      </c>
      <c r="B156" s="3" t="s">
        <v>197</v>
      </c>
      <c r="C156" s="35">
        <f t="shared" si="12"/>
        <v>2106000</v>
      </c>
      <c r="D156" s="35">
        <f t="shared" si="12"/>
        <v>2106000</v>
      </c>
      <c r="E156" s="35">
        <f t="shared" si="12"/>
        <v>1695900.89</v>
      </c>
      <c r="F156" s="35">
        <f t="shared" si="13"/>
        <v>1608003.36</v>
      </c>
      <c r="G156" s="27">
        <f t="shared" si="10"/>
        <v>80.52710778727446</v>
      </c>
      <c r="H156" s="30">
        <f t="shared" si="11"/>
        <v>410099.1100000001</v>
      </c>
    </row>
    <row r="157" spans="1:8" ht="12.75">
      <c r="A157" s="3" t="s">
        <v>114</v>
      </c>
      <c r="B157" s="3" t="s">
        <v>198</v>
      </c>
      <c r="C157" s="35">
        <f t="shared" si="12"/>
        <v>1573100</v>
      </c>
      <c r="D157" s="35">
        <f t="shared" si="12"/>
        <v>1576345</v>
      </c>
      <c r="E157" s="35">
        <f t="shared" si="12"/>
        <v>1119399.85</v>
      </c>
      <c r="F157" s="35">
        <f t="shared" si="13"/>
        <v>1040718.99</v>
      </c>
      <c r="G157" s="27">
        <f t="shared" si="10"/>
        <v>71.01236404467298</v>
      </c>
      <c r="H157" s="30">
        <f t="shared" si="11"/>
        <v>456945.1499999999</v>
      </c>
    </row>
    <row r="158" spans="1:8" ht="12.75">
      <c r="A158" s="5" t="s">
        <v>117</v>
      </c>
      <c r="B158" s="3" t="s">
        <v>370</v>
      </c>
      <c r="C158" s="35"/>
      <c r="D158" s="35">
        <f aca="true" t="shared" si="14" ref="D158:E160">D192</f>
        <v>7000</v>
      </c>
      <c r="E158" s="35">
        <f t="shared" si="14"/>
        <v>0</v>
      </c>
      <c r="F158" s="35">
        <f t="shared" si="13"/>
        <v>300</v>
      </c>
      <c r="G158" s="27"/>
      <c r="H158" s="30"/>
    </row>
    <row r="159" spans="1:8" ht="12.75">
      <c r="A159" s="3" t="s">
        <v>116</v>
      </c>
      <c r="B159" s="3" t="s">
        <v>199</v>
      </c>
      <c r="C159" s="35">
        <f>C193</f>
        <v>465000</v>
      </c>
      <c r="D159" s="35">
        <f t="shared" si="14"/>
        <v>454755</v>
      </c>
      <c r="E159" s="35">
        <f t="shared" si="14"/>
        <v>307850.55</v>
      </c>
      <c r="F159" s="35">
        <f t="shared" si="13"/>
        <v>201858.44</v>
      </c>
      <c r="G159" s="27">
        <f t="shared" si="10"/>
        <v>67.69591318402216</v>
      </c>
      <c r="H159" s="30">
        <f t="shared" si="11"/>
        <v>146904.45</v>
      </c>
    </row>
    <row r="160" spans="1:8" ht="25.5">
      <c r="A160" s="13" t="s">
        <v>119</v>
      </c>
      <c r="B160" s="3" t="s">
        <v>200</v>
      </c>
      <c r="C160" s="35">
        <f>C194</f>
        <v>968200</v>
      </c>
      <c r="D160" s="35">
        <f t="shared" si="14"/>
        <v>870600</v>
      </c>
      <c r="E160" s="35">
        <f t="shared" si="14"/>
        <v>212511.53</v>
      </c>
      <c r="F160" s="35">
        <f t="shared" si="13"/>
        <v>0</v>
      </c>
      <c r="G160" s="27">
        <f t="shared" si="10"/>
        <v>24.40977831380657</v>
      </c>
      <c r="H160" s="30">
        <f t="shared" si="11"/>
        <v>658088.47</v>
      </c>
    </row>
    <row r="161" spans="1:8" ht="25.5">
      <c r="A161" s="13" t="s">
        <v>121</v>
      </c>
      <c r="B161" s="3" t="s">
        <v>201</v>
      </c>
      <c r="C161" s="35">
        <f>C183+C195</f>
        <v>2509590</v>
      </c>
      <c r="D161" s="35">
        <f>D183+D195</f>
        <v>2455080</v>
      </c>
      <c r="E161" s="35">
        <f>E183+E195</f>
        <v>1346855.3699999999</v>
      </c>
      <c r="F161" s="35">
        <f>F183+F195</f>
        <v>1961867.67</v>
      </c>
      <c r="G161" s="27">
        <f t="shared" si="10"/>
        <v>54.859938169020964</v>
      </c>
      <c r="H161" s="30">
        <f t="shared" si="11"/>
        <v>1108224.6300000001</v>
      </c>
    </row>
    <row r="162" spans="1:8" ht="12.75">
      <c r="A162" s="13" t="s">
        <v>371</v>
      </c>
      <c r="B162" s="3" t="s">
        <v>384</v>
      </c>
      <c r="C162" s="35"/>
      <c r="D162" s="35">
        <f>D196</f>
        <v>350000</v>
      </c>
      <c r="E162" s="35">
        <f>E196</f>
        <v>350000</v>
      </c>
      <c r="F162" s="35"/>
      <c r="G162" s="27">
        <f t="shared" si="10"/>
        <v>100</v>
      </c>
      <c r="H162" s="30">
        <f t="shared" si="11"/>
        <v>0</v>
      </c>
    </row>
    <row r="163" spans="1:8" ht="38.25">
      <c r="A163" s="17" t="s">
        <v>176</v>
      </c>
      <c r="B163" s="3" t="s">
        <v>202</v>
      </c>
      <c r="C163" s="35">
        <f>C177</f>
        <v>3000000</v>
      </c>
      <c r="D163" s="35">
        <f>D177</f>
        <v>3000000</v>
      </c>
      <c r="E163" s="35">
        <f>E177+E171</f>
        <v>99143.13</v>
      </c>
      <c r="F163" s="35">
        <f>F177+F171</f>
        <v>16249041.93</v>
      </c>
      <c r="G163" s="27">
        <f t="shared" si="10"/>
        <v>3.304771</v>
      </c>
      <c r="H163" s="30">
        <f t="shared" si="11"/>
        <v>2900856.87</v>
      </c>
    </row>
    <row r="164" spans="1:8" ht="51">
      <c r="A164" s="17" t="s">
        <v>170</v>
      </c>
      <c r="B164" s="3" t="s">
        <v>203</v>
      </c>
      <c r="C164" s="35">
        <f>C172+C184+C178</f>
        <v>100575848</v>
      </c>
      <c r="D164" s="35">
        <f>D172+D184+D178</f>
        <v>107785686.89</v>
      </c>
      <c r="E164" s="35">
        <f>E172+E184+E178</f>
        <v>80909319.75</v>
      </c>
      <c r="F164" s="35">
        <f>F172+F184+F178</f>
        <v>100584996.83</v>
      </c>
      <c r="G164" s="27">
        <f t="shared" si="10"/>
        <v>75.0649943276527</v>
      </c>
      <c r="H164" s="30">
        <f t="shared" si="11"/>
        <v>26876367.14</v>
      </c>
    </row>
    <row r="165" spans="1:8" ht="12.75">
      <c r="A165" s="17" t="s">
        <v>172</v>
      </c>
      <c r="B165" s="3" t="s">
        <v>204</v>
      </c>
      <c r="C165" s="35">
        <f>C173+C179+C185</f>
        <v>22201555.91</v>
      </c>
      <c r="D165" s="35">
        <f>D173+D179+D185</f>
        <v>10595825.47</v>
      </c>
      <c r="E165" s="35">
        <f>E173+E179+E185</f>
        <v>2933428.52</v>
      </c>
      <c r="F165" s="35">
        <f>F173+F179+F185</f>
        <v>5758231.77</v>
      </c>
      <c r="G165" s="27">
        <f t="shared" si="10"/>
        <v>27.684756872462906</v>
      </c>
      <c r="H165" s="30">
        <f t="shared" si="11"/>
        <v>7662396.950000001</v>
      </c>
    </row>
    <row r="166" spans="1:8" ht="51">
      <c r="A166" s="17" t="s">
        <v>157</v>
      </c>
      <c r="B166" s="3" t="s">
        <v>205</v>
      </c>
      <c r="C166" s="35">
        <f aca="true" t="shared" si="15" ref="C166:E167">C174+C180</f>
        <v>58796652</v>
      </c>
      <c r="D166" s="35">
        <f t="shared" si="15"/>
        <v>76015240</v>
      </c>
      <c r="E166" s="35">
        <f t="shared" si="15"/>
        <v>56658264.11</v>
      </c>
      <c r="F166" s="35">
        <f>F174+F180</f>
        <v>31006062.24</v>
      </c>
      <c r="G166" s="27">
        <f t="shared" si="10"/>
        <v>74.53540120375861</v>
      </c>
      <c r="H166" s="30">
        <f t="shared" si="11"/>
        <v>19356975.89</v>
      </c>
    </row>
    <row r="167" spans="1:8" ht="12.75">
      <c r="A167" s="17" t="s">
        <v>159</v>
      </c>
      <c r="B167" s="3" t="s">
        <v>206</v>
      </c>
      <c r="C167" s="35">
        <f t="shared" si="15"/>
        <v>27131005</v>
      </c>
      <c r="D167" s="35">
        <f>D175+D181+D186</f>
        <v>6150635.69</v>
      </c>
      <c r="E167" s="35">
        <f>E175+E181+E186</f>
        <v>3506278.33</v>
      </c>
      <c r="F167" s="35">
        <f>F175+F181+F186</f>
        <v>3528763.27</v>
      </c>
      <c r="G167" s="27">
        <f t="shared" si="10"/>
        <v>57.00676331229756</v>
      </c>
      <c r="H167" s="30">
        <f t="shared" si="11"/>
        <v>2644357.3600000003</v>
      </c>
    </row>
    <row r="168" spans="1:8" ht="12.75">
      <c r="A168" s="3" t="s">
        <v>125</v>
      </c>
      <c r="B168" s="3" t="s">
        <v>207</v>
      </c>
      <c r="C168" s="35">
        <f>C197</f>
        <v>120000</v>
      </c>
      <c r="D168" s="35">
        <f>D197</f>
        <v>130000</v>
      </c>
      <c r="E168" s="35">
        <f>E197</f>
        <v>75460.19</v>
      </c>
      <c r="F168" s="35">
        <f>F197</f>
        <v>28960.35</v>
      </c>
      <c r="G168" s="27">
        <f t="shared" si="10"/>
        <v>58.04630000000001</v>
      </c>
      <c r="H168" s="30">
        <f t="shared" si="11"/>
        <v>54539.81</v>
      </c>
    </row>
    <row r="169" spans="1:8" ht="12.75">
      <c r="A169" s="3" t="s">
        <v>344</v>
      </c>
      <c r="B169" s="3" t="s">
        <v>383</v>
      </c>
      <c r="C169" s="35"/>
      <c r="D169" s="35">
        <f>D198</f>
        <v>5000</v>
      </c>
      <c r="E169" s="35">
        <f>E198</f>
        <v>1346.64</v>
      </c>
      <c r="F169" s="35"/>
      <c r="G169" s="27"/>
      <c r="H169" s="30"/>
    </row>
    <row r="170" spans="1:8" ht="12.75">
      <c r="A170" s="23" t="s">
        <v>57</v>
      </c>
      <c r="B170" s="23" t="s">
        <v>58</v>
      </c>
      <c r="C170" s="31">
        <f>C173+C174+C172+C175</f>
        <v>31753600</v>
      </c>
      <c r="D170" s="31">
        <f>D173+D174+D172+D175</f>
        <v>31344886.64</v>
      </c>
      <c r="E170" s="31">
        <f>E173+E174+E172+E175</f>
        <v>25455508.119999997</v>
      </c>
      <c r="F170" s="31">
        <f>F173+F174+F172+F175+F171</f>
        <v>34778151.5</v>
      </c>
      <c r="G170" s="28">
        <f t="shared" si="10"/>
        <v>81.21103902004731</v>
      </c>
      <c r="H170" s="33">
        <f t="shared" si="11"/>
        <v>5889378.520000003</v>
      </c>
    </row>
    <row r="171" spans="1:8" ht="38.25">
      <c r="A171" s="17" t="s">
        <v>176</v>
      </c>
      <c r="B171" s="3" t="s">
        <v>364</v>
      </c>
      <c r="C171" s="31"/>
      <c r="D171" s="31"/>
      <c r="E171" s="31"/>
      <c r="F171" s="34">
        <v>16249041.93</v>
      </c>
      <c r="G171" s="28"/>
      <c r="H171" s="33"/>
    </row>
    <row r="172" spans="1:8" ht="51">
      <c r="A172" s="17" t="s">
        <v>170</v>
      </c>
      <c r="B172" s="3" t="s">
        <v>171</v>
      </c>
      <c r="C172" s="35">
        <v>16110448</v>
      </c>
      <c r="D172" s="35">
        <v>18385259.64</v>
      </c>
      <c r="E172" s="35">
        <v>14956915.62</v>
      </c>
      <c r="F172" s="34">
        <v>18461799.57</v>
      </c>
      <c r="G172" s="27">
        <f>E172/D172*100</f>
        <v>81.3527571155911</v>
      </c>
      <c r="H172" s="30">
        <f>D172-E172</f>
        <v>3428344.0200000014</v>
      </c>
    </row>
    <row r="173" spans="1:8" ht="12.75">
      <c r="A173" s="17" t="s">
        <v>172</v>
      </c>
      <c r="B173" s="3" t="s">
        <v>173</v>
      </c>
      <c r="C173" s="3">
        <v>4233525</v>
      </c>
      <c r="D173" s="34">
        <v>200000</v>
      </c>
      <c r="E173" s="34">
        <v>176845.17</v>
      </c>
      <c r="F173" s="34">
        <v>67310</v>
      </c>
      <c r="G173" s="27">
        <f t="shared" si="10"/>
        <v>88.42258500000001</v>
      </c>
      <c r="H173" s="30">
        <f t="shared" si="11"/>
        <v>23154.829999999987</v>
      </c>
    </row>
    <row r="174" spans="1:8" ht="51">
      <c r="A174" s="17" t="s">
        <v>157</v>
      </c>
      <c r="B174" s="3" t="s">
        <v>174</v>
      </c>
      <c r="C174" s="34">
        <v>9763152</v>
      </c>
      <c r="D174" s="34">
        <v>12409827</v>
      </c>
      <c r="E174" s="34">
        <v>10071947.33</v>
      </c>
      <c r="F174" s="34">
        <v>0</v>
      </c>
      <c r="G174" s="27">
        <f t="shared" si="10"/>
        <v>81.16106155226821</v>
      </c>
      <c r="H174" s="30">
        <f t="shared" si="11"/>
        <v>2337879.67</v>
      </c>
    </row>
    <row r="175" spans="1:8" ht="12.75">
      <c r="A175" s="17" t="s">
        <v>159</v>
      </c>
      <c r="B175" s="3" t="s">
        <v>175</v>
      </c>
      <c r="C175" s="34">
        <v>1646475</v>
      </c>
      <c r="D175" s="34">
        <v>349800</v>
      </c>
      <c r="E175" s="34">
        <v>249800</v>
      </c>
      <c r="F175" s="34">
        <v>0</v>
      </c>
      <c r="G175" s="27">
        <f>E175/D175*100</f>
        <v>71.41223556317897</v>
      </c>
      <c r="H175" s="30">
        <f>D175-E175</f>
        <v>100000</v>
      </c>
    </row>
    <row r="176" spans="1:8" ht="12.75">
      <c r="A176" s="23" t="s">
        <v>59</v>
      </c>
      <c r="B176" s="23" t="s">
        <v>60</v>
      </c>
      <c r="C176" s="31">
        <f>C178+C179+C180+C181+C177</f>
        <v>177958160.91</v>
      </c>
      <c r="D176" s="31">
        <f>D178+D179+D180+D181+D177</f>
        <v>170071043.86</v>
      </c>
      <c r="E176" s="31">
        <f>E178+E179+E180+E181+E177</f>
        <v>117744751.19</v>
      </c>
      <c r="F176" s="31">
        <f>F178+F179+F180+F181+F177</f>
        <v>121191137.61999999</v>
      </c>
      <c r="G176" s="28">
        <f t="shared" si="10"/>
        <v>69.23268565748661</v>
      </c>
      <c r="H176" s="33">
        <f t="shared" si="11"/>
        <v>52326292.67000002</v>
      </c>
    </row>
    <row r="177" spans="1:8" ht="38.25">
      <c r="A177" s="17" t="s">
        <v>176</v>
      </c>
      <c r="B177" s="3" t="s">
        <v>177</v>
      </c>
      <c r="C177" s="3">
        <v>3000000</v>
      </c>
      <c r="D177" s="35">
        <v>3000000</v>
      </c>
      <c r="E177" s="35">
        <v>99143.13</v>
      </c>
      <c r="F177" s="35">
        <v>0</v>
      </c>
      <c r="G177" s="27">
        <f>E177/D177*100</f>
        <v>3.304771</v>
      </c>
      <c r="H177" s="30">
        <f>D177-E177</f>
        <v>2900856.87</v>
      </c>
    </row>
    <row r="178" spans="1:8" ht="51">
      <c r="A178" s="17" t="s">
        <v>170</v>
      </c>
      <c r="B178" s="3" t="s">
        <v>178</v>
      </c>
      <c r="C178" s="3">
        <v>83092900</v>
      </c>
      <c r="D178" s="34">
        <v>88151269.7</v>
      </c>
      <c r="E178" s="34">
        <v>65375099.47</v>
      </c>
      <c r="F178" s="34">
        <v>81359514.89</v>
      </c>
      <c r="G178" s="27">
        <f t="shared" si="10"/>
        <v>74.16240252975051</v>
      </c>
      <c r="H178" s="30">
        <f t="shared" si="11"/>
        <v>22776170.230000004</v>
      </c>
    </row>
    <row r="179" spans="1:8" ht="12.75">
      <c r="A179" s="17" t="s">
        <v>172</v>
      </c>
      <c r="B179" s="3" t="s">
        <v>179</v>
      </c>
      <c r="C179" s="3">
        <v>17347230.91</v>
      </c>
      <c r="D179" s="34">
        <v>9613525.47</v>
      </c>
      <c r="E179" s="34">
        <v>2449505.48</v>
      </c>
      <c r="F179" s="34">
        <v>5351475.42</v>
      </c>
      <c r="G179" s="27">
        <f t="shared" si="10"/>
        <v>25.479783536684174</v>
      </c>
      <c r="H179" s="30">
        <f t="shared" si="11"/>
        <v>7164019.99</v>
      </c>
    </row>
    <row r="180" spans="1:8" ht="51">
      <c r="A180" s="17" t="s">
        <v>157</v>
      </c>
      <c r="B180" s="3" t="s">
        <v>180</v>
      </c>
      <c r="C180" s="3">
        <v>49033500</v>
      </c>
      <c r="D180" s="34">
        <v>63605413</v>
      </c>
      <c r="E180" s="34">
        <v>46586316.78</v>
      </c>
      <c r="F180" s="34">
        <v>31006062.24</v>
      </c>
      <c r="G180" s="27">
        <f t="shared" si="10"/>
        <v>73.24269206458891</v>
      </c>
      <c r="H180" s="30">
        <f t="shared" si="11"/>
        <v>17019096.22</v>
      </c>
    </row>
    <row r="181" spans="1:8" ht="12.75">
      <c r="A181" s="17" t="s">
        <v>159</v>
      </c>
      <c r="B181" s="3" t="s">
        <v>181</v>
      </c>
      <c r="C181" s="34">
        <v>25484530</v>
      </c>
      <c r="D181" s="34">
        <v>5700835.69</v>
      </c>
      <c r="E181" s="34">
        <v>3234686.33</v>
      </c>
      <c r="F181" s="34">
        <v>3474085.07</v>
      </c>
      <c r="G181" s="27">
        <f t="shared" si="10"/>
        <v>56.74056411894236</v>
      </c>
      <c r="H181" s="30">
        <f t="shared" si="11"/>
        <v>2466149.3600000003</v>
      </c>
    </row>
    <row r="182" spans="1:8" ht="12.75">
      <c r="A182" s="23" t="s">
        <v>61</v>
      </c>
      <c r="B182" s="23" t="s">
        <v>62</v>
      </c>
      <c r="C182" s="31">
        <f>C183+C184+C185</f>
        <v>2466490</v>
      </c>
      <c r="D182" s="31">
        <f>D183+D184+D185+D186</f>
        <v>2602537.55</v>
      </c>
      <c r="E182" s="31">
        <f>E183+E184+E185+E186</f>
        <v>1117108.25</v>
      </c>
      <c r="F182" s="31">
        <f>F183+F184+F185+F186</f>
        <v>1629887.5999999999</v>
      </c>
      <c r="G182" s="28">
        <f t="shared" si="10"/>
        <v>42.92380911084261</v>
      </c>
      <c r="H182" s="33">
        <f t="shared" si="11"/>
        <v>1485429.2999999998</v>
      </c>
    </row>
    <row r="183" spans="1:8" ht="25.5">
      <c r="A183" s="13" t="s">
        <v>121</v>
      </c>
      <c r="B183" s="3" t="s">
        <v>182</v>
      </c>
      <c r="C183" s="3">
        <v>473190</v>
      </c>
      <c r="D183" s="34">
        <v>471080</v>
      </c>
      <c r="E183" s="34">
        <v>210933.72</v>
      </c>
      <c r="F183" s="34">
        <v>472080.68</v>
      </c>
      <c r="G183" s="27">
        <f t="shared" si="10"/>
        <v>44.776623927995246</v>
      </c>
      <c r="H183" s="30">
        <f t="shared" si="11"/>
        <v>260146.28</v>
      </c>
    </row>
    <row r="184" spans="1:8" ht="51">
      <c r="A184" s="17" t="s">
        <v>170</v>
      </c>
      <c r="B184" s="3" t="s">
        <v>183</v>
      </c>
      <c r="C184" s="3">
        <v>1372500</v>
      </c>
      <c r="D184" s="34">
        <v>1249157.55</v>
      </c>
      <c r="E184" s="34">
        <v>577304.66</v>
      </c>
      <c r="F184" s="34">
        <v>763682.37</v>
      </c>
      <c r="G184" s="27">
        <f t="shared" si="10"/>
        <v>46.21552021200208</v>
      </c>
      <c r="H184" s="30">
        <f t="shared" si="11"/>
        <v>671852.89</v>
      </c>
    </row>
    <row r="185" spans="1:8" ht="12.75">
      <c r="A185" s="17" t="s">
        <v>172</v>
      </c>
      <c r="B185" s="3" t="s">
        <v>184</v>
      </c>
      <c r="C185" s="34">
        <v>620800</v>
      </c>
      <c r="D185" s="34">
        <v>782300</v>
      </c>
      <c r="E185" s="34">
        <v>307077.87</v>
      </c>
      <c r="F185" s="34">
        <v>339446.35</v>
      </c>
      <c r="G185" s="27">
        <f t="shared" si="10"/>
        <v>39.253211044356384</v>
      </c>
      <c r="H185" s="30">
        <f t="shared" si="11"/>
        <v>475222.13</v>
      </c>
    </row>
    <row r="186" spans="1:8" ht="12.75">
      <c r="A186" s="17" t="s">
        <v>159</v>
      </c>
      <c r="B186" s="3" t="s">
        <v>343</v>
      </c>
      <c r="C186" s="34"/>
      <c r="D186" s="34">
        <v>100000</v>
      </c>
      <c r="E186" s="34">
        <v>21792</v>
      </c>
      <c r="F186" s="34">
        <v>54678.2</v>
      </c>
      <c r="G186" s="27">
        <f>E186/D186*100</f>
        <v>21.792</v>
      </c>
      <c r="H186" s="30">
        <f>D186-E186</f>
        <v>78208</v>
      </c>
    </row>
    <row r="187" spans="1:8" ht="12.75">
      <c r="A187" s="23" t="s">
        <v>63</v>
      </c>
      <c r="B187" s="23" t="s">
        <v>64</v>
      </c>
      <c r="C187" s="31">
        <f>C188+C190+C195+C197+C191+C193+C194+C189</f>
        <v>14253700</v>
      </c>
      <c r="D187" s="31">
        <f>D188+D190+D195+D197+D191+D193+D194+D192+D196+D198</f>
        <v>14458700</v>
      </c>
      <c r="E187" s="31">
        <f>E188+E190+E195+E197+E191+E193+E194+E192+E196+E198</f>
        <v>10154611.370000001</v>
      </c>
      <c r="F187" s="31">
        <f>F188+F190+F195+F197+F191+F193+F194+F192+F189</f>
        <v>9420149.299999999</v>
      </c>
      <c r="G187" s="28">
        <f t="shared" si="10"/>
        <v>70.23184221264707</v>
      </c>
      <c r="H187" s="33">
        <f t="shared" si="11"/>
        <v>4304088.629999999</v>
      </c>
    </row>
    <row r="188" spans="1:8" ht="12.75">
      <c r="A188" s="17" t="s">
        <v>132</v>
      </c>
      <c r="B188" s="3" t="s">
        <v>185</v>
      </c>
      <c r="C188" s="34">
        <v>6975000</v>
      </c>
      <c r="D188" s="34">
        <v>6975000</v>
      </c>
      <c r="E188" s="34">
        <v>5256220.07</v>
      </c>
      <c r="F188" s="34">
        <v>5049921.17</v>
      </c>
      <c r="G188" s="27">
        <f t="shared" si="10"/>
        <v>75.35799383512544</v>
      </c>
      <c r="H188" s="30">
        <f t="shared" si="11"/>
        <v>1718779.9299999997</v>
      </c>
    </row>
    <row r="189" spans="1:8" ht="25.5">
      <c r="A189" s="17" t="s">
        <v>186</v>
      </c>
      <c r="B189" s="3" t="s">
        <v>187</v>
      </c>
      <c r="C189" s="34">
        <v>10000</v>
      </c>
      <c r="D189" s="34">
        <v>10000</v>
      </c>
      <c r="E189" s="34">
        <v>0</v>
      </c>
      <c r="F189" s="34">
        <v>600</v>
      </c>
      <c r="G189" s="27">
        <f>E189/D189*100</f>
        <v>0</v>
      </c>
      <c r="H189" s="30">
        <f>D189-E189</f>
        <v>10000</v>
      </c>
    </row>
    <row r="190" spans="1:8" ht="38.25">
      <c r="A190" s="17" t="s">
        <v>188</v>
      </c>
      <c r="B190" s="3" t="s">
        <v>189</v>
      </c>
      <c r="C190" s="34">
        <v>2106000</v>
      </c>
      <c r="D190" s="34">
        <v>2106000</v>
      </c>
      <c r="E190" s="34">
        <v>1695900.89</v>
      </c>
      <c r="F190" s="34">
        <v>1608003.36</v>
      </c>
      <c r="G190" s="27">
        <f t="shared" si="10"/>
        <v>80.52710778727446</v>
      </c>
      <c r="H190" s="30">
        <f t="shared" si="11"/>
        <v>410099.1100000001</v>
      </c>
    </row>
    <row r="191" spans="1:8" ht="12.75">
      <c r="A191" s="3" t="s">
        <v>114</v>
      </c>
      <c r="B191" s="3" t="s">
        <v>190</v>
      </c>
      <c r="C191" s="34">
        <v>1573100</v>
      </c>
      <c r="D191" s="34">
        <v>1576345</v>
      </c>
      <c r="E191" s="34">
        <v>1119399.85</v>
      </c>
      <c r="F191" s="34">
        <v>1040718.99</v>
      </c>
      <c r="G191" s="27">
        <f t="shared" si="10"/>
        <v>71.01236404467298</v>
      </c>
      <c r="H191" s="30">
        <f t="shared" si="11"/>
        <v>456945.1499999999</v>
      </c>
    </row>
    <row r="192" spans="1:8" ht="12.75">
      <c r="A192" s="5" t="s">
        <v>117</v>
      </c>
      <c r="B192" s="3" t="s">
        <v>369</v>
      </c>
      <c r="C192" s="34"/>
      <c r="D192" s="34">
        <v>7000</v>
      </c>
      <c r="E192" s="34"/>
      <c r="F192" s="34">
        <v>300</v>
      </c>
      <c r="G192" s="27"/>
      <c r="H192" s="30"/>
    </row>
    <row r="193" spans="1:8" ht="12.75">
      <c r="A193" s="3" t="s">
        <v>116</v>
      </c>
      <c r="B193" s="3" t="s">
        <v>191</v>
      </c>
      <c r="C193" s="34">
        <v>465000</v>
      </c>
      <c r="D193" s="34">
        <v>454755</v>
      </c>
      <c r="E193" s="34">
        <v>307850.55</v>
      </c>
      <c r="F193" s="34">
        <v>201858.44</v>
      </c>
      <c r="G193" s="27">
        <f t="shared" si="10"/>
        <v>67.69591318402216</v>
      </c>
      <c r="H193" s="30">
        <f t="shared" si="11"/>
        <v>146904.45</v>
      </c>
    </row>
    <row r="194" spans="1:8" ht="25.5">
      <c r="A194" s="13" t="s">
        <v>119</v>
      </c>
      <c r="B194" s="3" t="s">
        <v>192</v>
      </c>
      <c r="C194" s="34">
        <v>968200</v>
      </c>
      <c r="D194" s="34">
        <v>870600</v>
      </c>
      <c r="E194" s="34">
        <v>212511.53</v>
      </c>
      <c r="F194" s="34"/>
      <c r="G194" s="27">
        <f t="shared" si="10"/>
        <v>24.40977831380657</v>
      </c>
      <c r="H194" s="30">
        <f t="shared" si="11"/>
        <v>658088.47</v>
      </c>
    </row>
    <row r="195" spans="1:8" ht="25.5">
      <c r="A195" s="13" t="s">
        <v>121</v>
      </c>
      <c r="B195" s="3" t="s">
        <v>193</v>
      </c>
      <c r="C195" s="34">
        <v>2036400</v>
      </c>
      <c r="D195" s="34">
        <v>1984000</v>
      </c>
      <c r="E195" s="34">
        <v>1135921.65</v>
      </c>
      <c r="F195" s="34">
        <v>1489786.99</v>
      </c>
      <c r="G195" s="27">
        <f t="shared" si="10"/>
        <v>57.2541154233871</v>
      </c>
      <c r="H195" s="30">
        <f t="shared" si="11"/>
        <v>848078.3500000001</v>
      </c>
    </row>
    <row r="196" spans="1:8" ht="12.75">
      <c r="A196" s="13" t="s">
        <v>371</v>
      </c>
      <c r="B196" s="3" t="s">
        <v>382</v>
      </c>
      <c r="C196" s="34"/>
      <c r="D196" s="34">
        <v>350000</v>
      </c>
      <c r="E196" s="34">
        <v>350000</v>
      </c>
      <c r="F196" s="34"/>
      <c r="G196" s="27"/>
      <c r="H196" s="30"/>
    </row>
    <row r="197" spans="1:8" ht="12.75">
      <c r="A197" s="3" t="s">
        <v>125</v>
      </c>
      <c r="B197" s="3" t="s">
        <v>194</v>
      </c>
      <c r="C197" s="34">
        <v>120000</v>
      </c>
      <c r="D197" s="34">
        <v>130000</v>
      </c>
      <c r="E197" s="34">
        <v>75460.19</v>
      </c>
      <c r="F197" s="34">
        <v>28960.35</v>
      </c>
      <c r="G197" s="27">
        <f t="shared" si="10"/>
        <v>58.04630000000001</v>
      </c>
      <c r="H197" s="30">
        <f t="shared" si="11"/>
        <v>54539.81</v>
      </c>
    </row>
    <row r="198" spans="1:8" ht="12.75">
      <c r="A198" s="3" t="s">
        <v>344</v>
      </c>
      <c r="B198" s="3" t="s">
        <v>381</v>
      </c>
      <c r="C198" s="34"/>
      <c r="D198" s="34">
        <v>5000</v>
      </c>
      <c r="E198" s="34">
        <v>1346.64</v>
      </c>
      <c r="F198" s="34"/>
      <c r="G198" s="27"/>
      <c r="H198" s="30"/>
    </row>
    <row r="199" spans="1:8" ht="12.75">
      <c r="A199" s="1" t="s">
        <v>65</v>
      </c>
      <c r="B199" s="1" t="s">
        <v>66</v>
      </c>
      <c r="C199" s="33">
        <f>C200+C204+C205+C206+C210+C201+C202+C203+C207+C209+C211+C212+C213</f>
        <v>36342521</v>
      </c>
      <c r="D199" s="33">
        <f>D200+D204+D205+D206+D210+D201+D202+D203+D207+D209+D211+D212+D213+D214+D208</f>
        <v>36142438.2</v>
      </c>
      <c r="E199" s="33">
        <f>E200+E204+E205+E206+E210+E201+E202+E203+E207+E209+E211+E212+E213+E214+E208</f>
        <v>23485866.25</v>
      </c>
      <c r="F199" s="33">
        <f>F200+F204+F205+F206+F210+F201+F202+F203+F207+F209+F211+F212+F213+F214</f>
        <v>27911470.33</v>
      </c>
      <c r="G199" s="28">
        <f t="shared" si="10"/>
        <v>64.98141082800551</v>
      </c>
      <c r="H199" s="33">
        <f t="shared" si="11"/>
        <v>12656571.950000003</v>
      </c>
    </row>
    <row r="200" spans="1:8" ht="12.75">
      <c r="A200" s="17" t="s">
        <v>132</v>
      </c>
      <c r="B200" s="3" t="s">
        <v>224</v>
      </c>
      <c r="C200" s="35">
        <f>C226</f>
        <v>8224800</v>
      </c>
      <c r="D200" s="35">
        <f>D226</f>
        <v>7812807</v>
      </c>
      <c r="E200" s="35">
        <f>E226</f>
        <v>5021925.77</v>
      </c>
      <c r="F200" s="35">
        <f>F226</f>
        <v>5572729.77</v>
      </c>
      <c r="G200" s="27">
        <f t="shared" si="10"/>
        <v>64.27812398283996</v>
      </c>
      <c r="H200" s="30">
        <f t="shared" si="11"/>
        <v>2790881.2300000004</v>
      </c>
    </row>
    <row r="201" spans="1:8" ht="25.5">
      <c r="A201" s="17" t="s">
        <v>186</v>
      </c>
      <c r="B201" s="3" t="s">
        <v>225</v>
      </c>
      <c r="C201" s="35">
        <f aca="true" t="shared" si="16" ref="C201:D207">C227</f>
        <v>3000</v>
      </c>
      <c r="D201" s="35">
        <f t="shared" si="16"/>
        <v>3000</v>
      </c>
      <c r="E201" s="35">
        <f>E227</f>
        <v>402.5</v>
      </c>
      <c r="F201" s="35">
        <f>F227</f>
        <v>406.21</v>
      </c>
      <c r="G201" s="27">
        <f t="shared" si="10"/>
        <v>13.416666666666666</v>
      </c>
      <c r="H201" s="30">
        <f t="shared" si="11"/>
        <v>2597.5</v>
      </c>
    </row>
    <row r="202" spans="1:8" ht="38.25">
      <c r="A202" s="17" t="s">
        <v>188</v>
      </c>
      <c r="B202" s="3" t="s">
        <v>226</v>
      </c>
      <c r="C202" s="35">
        <f t="shared" si="16"/>
        <v>2475200</v>
      </c>
      <c r="D202" s="35">
        <f t="shared" si="16"/>
        <v>3013030.02</v>
      </c>
      <c r="E202" s="35">
        <f aca="true" t="shared" si="17" ref="E202:F207">E228</f>
        <v>1645123.09</v>
      </c>
      <c r="F202" s="35">
        <f t="shared" si="17"/>
        <v>1831765.12</v>
      </c>
      <c r="G202" s="27">
        <f t="shared" si="10"/>
        <v>54.60028871534443</v>
      </c>
      <c r="H202" s="30">
        <f t="shared" si="11"/>
        <v>1367906.93</v>
      </c>
    </row>
    <row r="203" spans="1:8" ht="12.75">
      <c r="A203" s="3" t="s">
        <v>114</v>
      </c>
      <c r="B203" s="3" t="s">
        <v>227</v>
      </c>
      <c r="C203" s="35">
        <f t="shared" si="16"/>
        <v>675000</v>
      </c>
      <c r="D203" s="35">
        <f t="shared" si="16"/>
        <v>782668.2</v>
      </c>
      <c r="E203" s="35">
        <f t="shared" si="17"/>
        <v>571616.6</v>
      </c>
      <c r="F203" s="35">
        <f t="shared" si="17"/>
        <v>521240.29</v>
      </c>
      <c r="G203" s="27">
        <f t="shared" si="10"/>
        <v>73.03434584412655</v>
      </c>
      <c r="H203" s="30">
        <f t="shared" si="11"/>
        <v>211051.59999999998</v>
      </c>
    </row>
    <row r="204" spans="1:8" ht="38.25">
      <c r="A204" s="17" t="s">
        <v>220</v>
      </c>
      <c r="B204" s="3" t="s">
        <v>228</v>
      </c>
      <c r="C204" s="35">
        <f t="shared" si="16"/>
        <v>2000</v>
      </c>
      <c r="D204" s="35">
        <f t="shared" si="16"/>
        <v>2000</v>
      </c>
      <c r="E204" s="35">
        <f t="shared" si="17"/>
        <v>0</v>
      </c>
      <c r="F204" s="35">
        <f t="shared" si="17"/>
        <v>0</v>
      </c>
      <c r="G204" s="27">
        <f t="shared" si="10"/>
        <v>0</v>
      </c>
      <c r="H204" s="30">
        <f t="shared" si="11"/>
        <v>2000</v>
      </c>
    </row>
    <row r="205" spans="1:8" ht="12.75">
      <c r="A205" s="3" t="s">
        <v>116</v>
      </c>
      <c r="B205" s="3" t="s">
        <v>229</v>
      </c>
      <c r="C205" s="35">
        <f t="shared" si="16"/>
        <v>199000</v>
      </c>
      <c r="D205" s="35">
        <f t="shared" si="16"/>
        <v>263115.12</v>
      </c>
      <c r="E205" s="35">
        <f t="shared" si="17"/>
        <v>149142.39</v>
      </c>
      <c r="F205" s="35">
        <f t="shared" si="17"/>
        <v>144040.84</v>
      </c>
      <c r="G205" s="27">
        <f t="shared" si="10"/>
        <v>56.68332173384791</v>
      </c>
      <c r="H205" s="30">
        <f t="shared" si="11"/>
        <v>113972.72999999998</v>
      </c>
    </row>
    <row r="206" spans="1:8" ht="25.5">
      <c r="A206" s="13" t="s">
        <v>119</v>
      </c>
      <c r="B206" s="3" t="s">
        <v>230</v>
      </c>
      <c r="C206" s="35">
        <f t="shared" si="16"/>
        <v>130000</v>
      </c>
      <c r="D206" s="35">
        <f t="shared" si="16"/>
        <v>416000.53</v>
      </c>
      <c r="E206" s="35">
        <f t="shared" si="17"/>
        <v>268223.56</v>
      </c>
      <c r="F206" s="35">
        <f t="shared" si="17"/>
        <v>0</v>
      </c>
      <c r="G206" s="27">
        <f t="shared" si="10"/>
        <v>64.47673516185183</v>
      </c>
      <c r="H206" s="30">
        <f t="shared" si="11"/>
        <v>147776.97000000003</v>
      </c>
    </row>
    <row r="207" spans="1:8" ht="25.5">
      <c r="A207" s="13" t="s">
        <v>121</v>
      </c>
      <c r="B207" s="3" t="s">
        <v>231</v>
      </c>
      <c r="C207" s="35">
        <f t="shared" si="16"/>
        <v>42000</v>
      </c>
      <c r="D207" s="35">
        <f>D233+D216</f>
        <v>557512.21</v>
      </c>
      <c r="E207" s="35">
        <f t="shared" si="17"/>
        <v>85858.05</v>
      </c>
      <c r="F207" s="35">
        <f t="shared" si="17"/>
        <v>175509.27</v>
      </c>
      <c r="G207" s="27">
        <f t="shared" si="10"/>
        <v>15.400209799889405</v>
      </c>
      <c r="H207" s="30">
        <f t="shared" si="11"/>
        <v>471654.16</v>
      </c>
    </row>
    <row r="208" spans="1:8" ht="12.75">
      <c r="A208" s="13" t="s">
        <v>371</v>
      </c>
      <c r="B208" s="3" t="s">
        <v>373</v>
      </c>
      <c r="C208" s="35"/>
      <c r="D208" s="35">
        <f>D217</f>
        <v>100000</v>
      </c>
      <c r="E208" s="35">
        <f>E217</f>
        <v>100000</v>
      </c>
      <c r="F208" s="35"/>
      <c r="G208" s="27"/>
      <c r="H208" s="30"/>
    </row>
    <row r="209" spans="1:8" ht="51">
      <c r="A209" s="17" t="s">
        <v>170</v>
      </c>
      <c r="B209" s="3" t="s">
        <v>232</v>
      </c>
      <c r="C209" s="35">
        <f aca="true" t="shared" si="18" ref="C209:E210">C218+C223</f>
        <v>6710000</v>
      </c>
      <c r="D209" s="35">
        <f t="shared" si="18"/>
        <v>6910000</v>
      </c>
      <c r="E209" s="35">
        <f t="shared" si="18"/>
        <v>5037615.65</v>
      </c>
      <c r="F209" s="35">
        <f>F218+F223</f>
        <v>5279426.75</v>
      </c>
      <c r="G209" s="27">
        <f t="shared" si="10"/>
        <v>72.90326555716354</v>
      </c>
      <c r="H209" s="30">
        <f t="shared" si="11"/>
        <v>1872384.3499999996</v>
      </c>
    </row>
    <row r="210" spans="1:8" ht="12.75">
      <c r="A210" s="17" t="s">
        <v>172</v>
      </c>
      <c r="B210" s="3" t="s">
        <v>233</v>
      </c>
      <c r="C210" s="35">
        <f t="shared" si="18"/>
        <v>40000</v>
      </c>
      <c r="D210" s="35">
        <f t="shared" si="18"/>
        <v>240000</v>
      </c>
      <c r="E210" s="35">
        <f t="shared" si="18"/>
        <v>200000</v>
      </c>
      <c r="F210" s="35">
        <f>F219+F224</f>
        <v>381699</v>
      </c>
      <c r="G210" s="27">
        <f t="shared" si="10"/>
        <v>83.33333333333334</v>
      </c>
      <c r="H210" s="30">
        <f t="shared" si="11"/>
        <v>40000</v>
      </c>
    </row>
    <row r="211" spans="1:8" ht="51">
      <c r="A211" s="17" t="s">
        <v>157</v>
      </c>
      <c r="B211" s="3" t="s">
        <v>234</v>
      </c>
      <c r="C211" s="35">
        <f aca="true" t="shared" si="19" ref="C211:E212">C220</f>
        <v>17131521</v>
      </c>
      <c r="D211" s="35">
        <f t="shared" si="19"/>
        <v>14664621.2</v>
      </c>
      <c r="E211" s="35">
        <f t="shared" si="19"/>
        <v>10281358.97</v>
      </c>
      <c r="F211" s="35">
        <f>F220</f>
        <v>13376771.66</v>
      </c>
      <c r="G211" s="27">
        <f t="shared" si="10"/>
        <v>70.10995258438726</v>
      </c>
      <c r="H211" s="30">
        <f t="shared" si="11"/>
        <v>4383262.229999999</v>
      </c>
    </row>
    <row r="212" spans="1:8" ht="12.75">
      <c r="A212" s="17" t="s">
        <v>159</v>
      </c>
      <c r="B212" s="3" t="s">
        <v>235</v>
      </c>
      <c r="C212" s="35">
        <f t="shared" si="19"/>
        <v>700000</v>
      </c>
      <c r="D212" s="35">
        <f t="shared" si="19"/>
        <v>1335400</v>
      </c>
      <c r="E212" s="35">
        <f t="shared" si="19"/>
        <v>100000</v>
      </c>
      <c r="F212" s="35">
        <f>F221</f>
        <v>596759</v>
      </c>
      <c r="G212" s="27">
        <f t="shared" si="10"/>
        <v>7.488392990864161</v>
      </c>
      <c r="H212" s="30">
        <f t="shared" si="11"/>
        <v>1235400</v>
      </c>
    </row>
    <row r="213" spans="1:8" ht="12.75">
      <c r="A213" s="3" t="s">
        <v>125</v>
      </c>
      <c r="B213" s="3" t="s">
        <v>236</v>
      </c>
      <c r="C213" s="35">
        <f>C234</f>
        <v>10000</v>
      </c>
      <c r="D213" s="35">
        <f>D234</f>
        <v>0</v>
      </c>
      <c r="E213" s="35">
        <f>E234</f>
        <v>0</v>
      </c>
      <c r="F213" s="35">
        <f>F234</f>
        <v>31122.42</v>
      </c>
      <c r="G213" s="27" t="e">
        <f t="shared" si="10"/>
        <v>#DIV/0!</v>
      </c>
      <c r="H213" s="30">
        <f t="shared" si="11"/>
        <v>0</v>
      </c>
    </row>
    <row r="214" spans="1:8" ht="12.75">
      <c r="A214" s="3" t="s">
        <v>344</v>
      </c>
      <c r="B214" s="3" t="s">
        <v>346</v>
      </c>
      <c r="C214" s="36"/>
      <c r="D214" s="34">
        <f>D235</f>
        <v>42283.92</v>
      </c>
      <c r="E214" s="34">
        <f>E235</f>
        <v>24599.67</v>
      </c>
      <c r="F214" s="36"/>
      <c r="G214" s="27">
        <f t="shared" si="10"/>
        <v>58.17736387733209</v>
      </c>
      <c r="H214" s="30">
        <f t="shared" si="11"/>
        <v>17684.25</v>
      </c>
    </row>
    <row r="215" spans="1:8" ht="12.75">
      <c r="A215" s="23" t="s">
        <v>67</v>
      </c>
      <c r="B215" s="23" t="s">
        <v>68</v>
      </c>
      <c r="C215" s="31">
        <f>C218+C219+C220+C221</f>
        <v>23711521</v>
      </c>
      <c r="D215" s="31">
        <f>D218+D219+D220+D221+D216+D217</f>
        <v>22380021.2</v>
      </c>
      <c r="E215" s="31">
        <f>E218+E219+E220+E221+E216+E217</f>
        <v>15205359.290000001</v>
      </c>
      <c r="F215" s="31">
        <f>F218+F219+F220+F221</f>
        <v>18987217.57</v>
      </c>
      <c r="G215" s="28">
        <f t="shared" si="10"/>
        <v>67.94166615892215</v>
      </c>
      <c r="H215" s="33">
        <f t="shared" si="11"/>
        <v>7174661.909999998</v>
      </c>
    </row>
    <row r="216" spans="1:8" ht="25.5">
      <c r="A216" s="13" t="s">
        <v>121</v>
      </c>
      <c r="B216" s="3" t="s">
        <v>341</v>
      </c>
      <c r="C216" s="31"/>
      <c r="D216" s="35"/>
      <c r="E216" s="35"/>
      <c r="F216" s="31"/>
      <c r="G216" s="28"/>
      <c r="H216" s="33"/>
    </row>
    <row r="217" spans="1:8" ht="12.75">
      <c r="A217" s="13" t="s">
        <v>371</v>
      </c>
      <c r="B217" s="3" t="s">
        <v>372</v>
      </c>
      <c r="C217" s="35"/>
      <c r="D217" s="35">
        <v>100000</v>
      </c>
      <c r="E217" s="35">
        <v>100000</v>
      </c>
      <c r="F217" s="31"/>
      <c r="G217" s="28"/>
      <c r="H217" s="33"/>
    </row>
    <row r="218" spans="1:8" ht="51">
      <c r="A218" s="17" t="s">
        <v>170</v>
      </c>
      <c r="B218" s="3" t="s">
        <v>208</v>
      </c>
      <c r="C218" s="3">
        <v>5860000</v>
      </c>
      <c r="D218" s="34">
        <v>6060000</v>
      </c>
      <c r="E218" s="34">
        <v>4524000.32</v>
      </c>
      <c r="F218" s="11">
        <v>4651987.91</v>
      </c>
      <c r="G218" s="27">
        <f>E218/D218*100</f>
        <v>74.65347062706272</v>
      </c>
      <c r="H218" s="30">
        <f>D218-E218</f>
        <v>1535999.6799999997</v>
      </c>
    </row>
    <row r="219" spans="1:8" ht="12.75">
      <c r="A219" s="17" t="s">
        <v>172</v>
      </c>
      <c r="B219" s="3" t="s">
        <v>209</v>
      </c>
      <c r="C219" s="34">
        <v>20000</v>
      </c>
      <c r="D219" s="11">
        <v>220000</v>
      </c>
      <c r="E219" s="11">
        <v>200000</v>
      </c>
      <c r="F219" s="3">
        <v>361699</v>
      </c>
      <c r="G219" s="27">
        <f t="shared" si="10"/>
        <v>90.9090909090909</v>
      </c>
      <c r="H219" s="30">
        <f t="shared" si="11"/>
        <v>20000</v>
      </c>
    </row>
    <row r="220" spans="1:8" ht="51">
      <c r="A220" s="17" t="s">
        <v>157</v>
      </c>
      <c r="B220" s="3" t="s">
        <v>210</v>
      </c>
      <c r="C220" s="34">
        <v>17131521</v>
      </c>
      <c r="D220" s="11">
        <v>14664621.2</v>
      </c>
      <c r="E220" s="3">
        <v>10281358.97</v>
      </c>
      <c r="F220" s="11">
        <v>13376771.66</v>
      </c>
      <c r="G220" s="27">
        <f t="shared" si="10"/>
        <v>70.10995258438726</v>
      </c>
      <c r="H220" s="30">
        <f t="shared" si="11"/>
        <v>4383262.229999999</v>
      </c>
    </row>
    <row r="221" spans="1:8" ht="12.75">
      <c r="A221" s="17" t="s">
        <v>159</v>
      </c>
      <c r="B221" s="3" t="s">
        <v>211</v>
      </c>
      <c r="C221" s="3">
        <v>700000</v>
      </c>
      <c r="D221" s="11">
        <v>1335400</v>
      </c>
      <c r="E221" s="11">
        <v>100000</v>
      </c>
      <c r="F221" s="3">
        <v>596759</v>
      </c>
      <c r="G221" s="27">
        <f t="shared" si="10"/>
        <v>7.488392990864161</v>
      </c>
      <c r="H221" s="30">
        <f t="shared" si="11"/>
        <v>1235400</v>
      </c>
    </row>
    <row r="222" spans="1:8" ht="12.75">
      <c r="A222" s="23" t="s">
        <v>69</v>
      </c>
      <c r="B222" s="23" t="s">
        <v>70</v>
      </c>
      <c r="C222" s="31">
        <f>C223+C224</f>
        <v>870000</v>
      </c>
      <c r="D222" s="31">
        <f>D223+D224</f>
        <v>870000</v>
      </c>
      <c r="E222" s="31">
        <f>E223+E224</f>
        <v>513615.33</v>
      </c>
      <c r="F222" s="31">
        <f>F223+F224</f>
        <v>647438.84</v>
      </c>
      <c r="G222" s="28">
        <f t="shared" si="10"/>
        <v>59.0362448275862</v>
      </c>
      <c r="H222" s="33">
        <f t="shared" si="11"/>
        <v>356384.67</v>
      </c>
    </row>
    <row r="223" spans="1:8" ht="51">
      <c r="A223" s="17" t="s">
        <v>170</v>
      </c>
      <c r="B223" s="3" t="s">
        <v>212</v>
      </c>
      <c r="C223" s="34">
        <v>850000</v>
      </c>
      <c r="D223" s="34">
        <v>850000</v>
      </c>
      <c r="E223" s="34">
        <v>513615.33</v>
      </c>
      <c r="F223" s="34">
        <v>627438.84</v>
      </c>
      <c r="G223" s="27">
        <f t="shared" si="10"/>
        <v>60.42533294117647</v>
      </c>
      <c r="H223" s="30">
        <f t="shared" si="11"/>
        <v>336384.67</v>
      </c>
    </row>
    <row r="224" spans="1:8" ht="12.75">
      <c r="A224" s="17" t="s">
        <v>172</v>
      </c>
      <c r="B224" s="3" t="s">
        <v>213</v>
      </c>
      <c r="C224" s="34">
        <v>20000</v>
      </c>
      <c r="D224" s="34">
        <v>20000</v>
      </c>
      <c r="E224" s="34">
        <v>0</v>
      </c>
      <c r="F224" s="34">
        <v>20000</v>
      </c>
      <c r="G224" s="27">
        <f aca="true" t="shared" si="20" ref="G224:G281">E224/D224*100</f>
        <v>0</v>
      </c>
      <c r="H224" s="30">
        <f aca="true" t="shared" si="21" ref="H224:H281">D224-E224</f>
        <v>20000</v>
      </c>
    </row>
    <row r="225" spans="1:8" ht="25.5">
      <c r="A225" s="24" t="s">
        <v>71</v>
      </c>
      <c r="B225" s="23" t="s">
        <v>72</v>
      </c>
      <c r="C225" s="31">
        <f>C226+C231+C227+C228+C229+C230+C232+C233+C234</f>
        <v>11761000</v>
      </c>
      <c r="D225" s="31">
        <f>D226+D231+D227+D228+D229+D230+D232+D233+D234+D235</f>
        <v>12892416.999999998</v>
      </c>
      <c r="E225" s="31">
        <f>E226+E231+E227+E228+E229+E230+E232+E233+E234+E235</f>
        <v>7766891.629999998</v>
      </c>
      <c r="F225" s="31">
        <f>F226+F231+F227+F228+F229+F230+F232+F233+F234+F235</f>
        <v>8276813.919999999</v>
      </c>
      <c r="G225" s="28">
        <f t="shared" si="20"/>
        <v>60.24387537263183</v>
      </c>
      <c r="H225" s="33">
        <f t="shared" si="21"/>
        <v>5125525.37</v>
      </c>
    </row>
    <row r="226" spans="1:8" ht="12.75">
      <c r="A226" s="17" t="s">
        <v>132</v>
      </c>
      <c r="B226" s="3" t="s">
        <v>214</v>
      </c>
      <c r="C226" s="34">
        <v>8224800</v>
      </c>
      <c r="D226" s="34">
        <v>7812807</v>
      </c>
      <c r="E226" s="34">
        <v>5021925.77</v>
      </c>
      <c r="F226" s="34">
        <v>5572729.77</v>
      </c>
      <c r="G226" s="27">
        <f t="shared" si="20"/>
        <v>64.27812398283996</v>
      </c>
      <c r="H226" s="30">
        <f t="shared" si="21"/>
        <v>2790881.2300000004</v>
      </c>
    </row>
    <row r="227" spans="1:8" ht="25.5">
      <c r="A227" s="17" t="s">
        <v>186</v>
      </c>
      <c r="B227" s="3" t="s">
        <v>215</v>
      </c>
      <c r="C227" s="34">
        <v>3000</v>
      </c>
      <c r="D227" s="34">
        <v>3000</v>
      </c>
      <c r="E227" s="34">
        <v>402.5</v>
      </c>
      <c r="F227" s="34">
        <v>406.21</v>
      </c>
      <c r="G227" s="27">
        <f t="shared" si="20"/>
        <v>13.416666666666666</v>
      </c>
      <c r="H227" s="30">
        <f t="shared" si="21"/>
        <v>2597.5</v>
      </c>
    </row>
    <row r="228" spans="1:8" ht="38.25">
      <c r="A228" s="17" t="s">
        <v>188</v>
      </c>
      <c r="B228" s="3" t="s">
        <v>216</v>
      </c>
      <c r="C228" s="34">
        <v>2475200</v>
      </c>
      <c r="D228" s="34">
        <v>3013030.02</v>
      </c>
      <c r="E228" s="34">
        <v>1645123.09</v>
      </c>
      <c r="F228" s="34">
        <v>1831765.12</v>
      </c>
      <c r="G228" s="27">
        <f t="shared" si="20"/>
        <v>54.60028871534443</v>
      </c>
      <c r="H228" s="30">
        <f t="shared" si="21"/>
        <v>1367906.93</v>
      </c>
    </row>
    <row r="229" spans="1:8" ht="12.75">
      <c r="A229" s="3" t="s">
        <v>114</v>
      </c>
      <c r="B229" s="3" t="s">
        <v>217</v>
      </c>
      <c r="C229" s="34">
        <v>675000</v>
      </c>
      <c r="D229" s="34">
        <v>782668.2</v>
      </c>
      <c r="E229" s="34">
        <v>571616.6</v>
      </c>
      <c r="F229" s="34">
        <v>521240.29</v>
      </c>
      <c r="G229" s="27">
        <f t="shared" si="20"/>
        <v>73.03434584412655</v>
      </c>
      <c r="H229" s="30">
        <f t="shared" si="21"/>
        <v>211051.59999999998</v>
      </c>
    </row>
    <row r="230" spans="1:8" ht="38.25">
      <c r="A230" s="17" t="s">
        <v>220</v>
      </c>
      <c r="B230" s="3" t="s">
        <v>219</v>
      </c>
      <c r="C230" s="34">
        <v>2000</v>
      </c>
      <c r="D230" s="34">
        <v>2000</v>
      </c>
      <c r="E230" s="34">
        <v>0</v>
      </c>
      <c r="F230" s="34">
        <v>0</v>
      </c>
      <c r="G230" s="27">
        <f t="shared" si="20"/>
        <v>0</v>
      </c>
      <c r="H230" s="30">
        <f t="shared" si="21"/>
        <v>2000</v>
      </c>
    </row>
    <row r="231" spans="1:8" ht="12.75">
      <c r="A231" s="3" t="s">
        <v>116</v>
      </c>
      <c r="B231" s="3" t="s">
        <v>218</v>
      </c>
      <c r="C231" s="34">
        <v>199000</v>
      </c>
      <c r="D231" s="34">
        <v>263115.12</v>
      </c>
      <c r="E231" s="34">
        <v>149142.39</v>
      </c>
      <c r="F231" s="34">
        <v>144040.84</v>
      </c>
      <c r="G231" s="27">
        <f t="shared" si="20"/>
        <v>56.68332173384791</v>
      </c>
      <c r="H231" s="30">
        <f t="shared" si="21"/>
        <v>113972.72999999998</v>
      </c>
    </row>
    <row r="232" spans="1:8" ht="25.5">
      <c r="A232" s="13" t="s">
        <v>119</v>
      </c>
      <c r="B232" s="3" t="s">
        <v>221</v>
      </c>
      <c r="C232" s="3">
        <v>130000</v>
      </c>
      <c r="D232" s="34">
        <v>416000.53</v>
      </c>
      <c r="E232" s="34">
        <v>268223.56</v>
      </c>
      <c r="F232" s="34">
        <v>0</v>
      </c>
      <c r="G232" s="27">
        <f t="shared" si="20"/>
        <v>64.47673516185183</v>
      </c>
      <c r="H232" s="30">
        <f t="shared" si="21"/>
        <v>147776.97000000003</v>
      </c>
    </row>
    <row r="233" spans="1:8" ht="25.5">
      <c r="A233" s="13" t="s">
        <v>121</v>
      </c>
      <c r="B233" s="3" t="s">
        <v>222</v>
      </c>
      <c r="C233" s="3">
        <v>42000</v>
      </c>
      <c r="D233" s="34">
        <v>557512.21</v>
      </c>
      <c r="E233" s="34">
        <v>85858.05</v>
      </c>
      <c r="F233" s="34">
        <v>175509.27</v>
      </c>
      <c r="G233" s="27">
        <f t="shared" si="20"/>
        <v>15.400209799889405</v>
      </c>
      <c r="H233" s="30">
        <f t="shared" si="21"/>
        <v>471654.16</v>
      </c>
    </row>
    <row r="234" spans="1:8" ht="12.75">
      <c r="A234" s="3" t="s">
        <v>125</v>
      </c>
      <c r="B234" s="3" t="s">
        <v>223</v>
      </c>
      <c r="C234" s="3">
        <v>10000</v>
      </c>
      <c r="D234" s="34"/>
      <c r="E234" s="34"/>
      <c r="F234" s="34">
        <v>31122.42</v>
      </c>
      <c r="G234" s="27" t="e">
        <f t="shared" si="20"/>
        <v>#DIV/0!</v>
      </c>
      <c r="H234" s="30">
        <f t="shared" si="21"/>
        <v>0</v>
      </c>
    </row>
    <row r="235" spans="1:8" ht="12.75">
      <c r="A235" s="3" t="s">
        <v>344</v>
      </c>
      <c r="B235" s="3" t="s">
        <v>345</v>
      </c>
      <c r="C235" s="3"/>
      <c r="D235" s="34">
        <v>42283.92</v>
      </c>
      <c r="E235" s="34">
        <v>24599.67</v>
      </c>
      <c r="F235" s="34"/>
      <c r="G235" s="27">
        <f t="shared" si="20"/>
        <v>58.17736387733209</v>
      </c>
      <c r="H235" s="30">
        <f t="shared" si="21"/>
        <v>17684.25</v>
      </c>
    </row>
    <row r="236" spans="1:8" ht="12.75">
      <c r="A236" s="1" t="s">
        <v>73</v>
      </c>
      <c r="B236" s="1" t="s">
        <v>74</v>
      </c>
      <c r="C236" s="33">
        <f aca="true" t="shared" si="22" ref="C236:F237">C237</f>
        <v>80000</v>
      </c>
      <c r="D236" s="33">
        <f t="shared" si="22"/>
        <v>1193758.3599999999</v>
      </c>
      <c r="E236" s="33">
        <f t="shared" si="22"/>
        <v>723108.36</v>
      </c>
      <c r="F236" s="33">
        <f t="shared" si="22"/>
        <v>16000</v>
      </c>
      <c r="G236" s="28">
        <f t="shared" si="20"/>
        <v>60.57409809469314</v>
      </c>
      <c r="H236" s="33">
        <f t="shared" si="21"/>
        <v>470649.9999999999</v>
      </c>
    </row>
    <row r="237" spans="1:8" ht="12.75">
      <c r="A237" s="23" t="s">
        <v>75</v>
      </c>
      <c r="B237" s="23" t="s">
        <v>76</v>
      </c>
      <c r="C237" s="31">
        <f t="shared" si="22"/>
        <v>80000</v>
      </c>
      <c r="D237" s="31">
        <f>D238+D239</f>
        <v>1193758.3599999999</v>
      </c>
      <c r="E237" s="31">
        <f t="shared" si="22"/>
        <v>723108.36</v>
      </c>
      <c r="F237" s="31">
        <f t="shared" si="22"/>
        <v>16000</v>
      </c>
      <c r="G237" s="28">
        <f t="shared" si="20"/>
        <v>60.57409809469314</v>
      </c>
      <c r="H237" s="33">
        <f t="shared" si="21"/>
        <v>470649.9999999999</v>
      </c>
    </row>
    <row r="238" spans="1:8" ht="25.5">
      <c r="A238" s="13" t="s">
        <v>121</v>
      </c>
      <c r="B238" s="3" t="s">
        <v>237</v>
      </c>
      <c r="C238" s="36">
        <v>80000</v>
      </c>
      <c r="D238" s="35">
        <v>793758.36</v>
      </c>
      <c r="E238" s="35">
        <v>723108.36</v>
      </c>
      <c r="F238" s="34">
        <v>16000</v>
      </c>
      <c r="G238" s="27">
        <f>E238/D238*100</f>
        <v>91.09930634305383</v>
      </c>
      <c r="H238" s="30">
        <f>D238-E238</f>
        <v>70650</v>
      </c>
    </row>
    <row r="239" spans="1:8" ht="38.25">
      <c r="A239" s="17" t="s">
        <v>164</v>
      </c>
      <c r="B239" s="3" t="s">
        <v>359</v>
      </c>
      <c r="C239" s="36"/>
      <c r="D239" s="35">
        <v>400000</v>
      </c>
      <c r="E239" s="35"/>
      <c r="F239" s="35"/>
      <c r="G239" s="27"/>
      <c r="H239" s="30"/>
    </row>
    <row r="240" spans="1:8" ht="12.75">
      <c r="A240" s="1" t="s">
        <v>77</v>
      </c>
      <c r="B240" s="1" t="s">
        <v>78</v>
      </c>
      <c r="C240" s="33">
        <f>C241+C243+C244+C242+C245+C246</f>
        <v>33259945</v>
      </c>
      <c r="D240" s="33">
        <f>D241+D243+D244+D242+D245+D246+D248+D247</f>
        <v>42440182.6</v>
      </c>
      <c r="E240" s="33">
        <f>E241+E243+E244+E242+E245+E246+E248+E247</f>
        <v>29062985.1</v>
      </c>
      <c r="F240" s="33">
        <f>F241+F243+F244+F242+F245+F246</f>
        <v>19282210.549999997</v>
      </c>
      <c r="G240" s="28">
        <f t="shared" si="20"/>
        <v>68.47987760542765</v>
      </c>
      <c r="H240" s="33">
        <f t="shared" si="21"/>
        <v>13377197.5</v>
      </c>
    </row>
    <row r="241" spans="1:8" ht="12.75">
      <c r="A241" s="17" t="s">
        <v>238</v>
      </c>
      <c r="B241" s="3" t="s">
        <v>250</v>
      </c>
      <c r="C241" s="35">
        <f>C250</f>
        <v>1015845</v>
      </c>
      <c r="D241" s="35">
        <f>D250</f>
        <v>1094782.6</v>
      </c>
      <c r="E241" s="35">
        <f>E250</f>
        <v>693717.66</v>
      </c>
      <c r="F241" s="35">
        <f>F250</f>
        <v>524415.42</v>
      </c>
      <c r="G241" s="27">
        <f t="shared" si="20"/>
        <v>63.36579152792526</v>
      </c>
      <c r="H241" s="30">
        <f t="shared" si="21"/>
        <v>401064.94000000006</v>
      </c>
    </row>
    <row r="242" spans="1:8" ht="25.5">
      <c r="A242" s="17" t="s">
        <v>244</v>
      </c>
      <c r="B242" s="3" t="s">
        <v>251</v>
      </c>
      <c r="C242" s="35">
        <f>C257</f>
        <v>10669100</v>
      </c>
      <c r="D242" s="35">
        <f>D257</f>
        <v>10556900</v>
      </c>
      <c r="E242" s="35">
        <f>E257</f>
        <v>6498651.48</v>
      </c>
      <c r="F242" s="35">
        <f>F257</f>
        <v>6659387.12</v>
      </c>
      <c r="G242" s="27">
        <f>E242/D242*100</f>
        <v>61.55833132832556</v>
      </c>
      <c r="H242" s="30">
        <f>D242-E242</f>
        <v>4058248.5199999996</v>
      </c>
    </row>
    <row r="243" spans="1:8" ht="38.25">
      <c r="A243" s="17" t="s">
        <v>240</v>
      </c>
      <c r="B243" s="3" t="s">
        <v>252</v>
      </c>
      <c r="C243" s="35">
        <f aca="true" t="shared" si="23" ref="C243:E244">C252</f>
        <v>11402100</v>
      </c>
      <c r="D243" s="35">
        <f t="shared" si="23"/>
        <v>11449100</v>
      </c>
      <c r="E243" s="35">
        <f t="shared" si="23"/>
        <v>7460280.46</v>
      </c>
      <c r="F243" s="35">
        <f>F252</f>
        <v>8310322.59</v>
      </c>
      <c r="G243" s="27">
        <f t="shared" si="20"/>
        <v>65.16040963918562</v>
      </c>
      <c r="H243" s="30">
        <f t="shared" si="21"/>
        <v>3988819.54</v>
      </c>
    </row>
    <row r="244" spans="1:8" ht="12.75">
      <c r="A244" s="3" t="s">
        <v>242</v>
      </c>
      <c r="B244" s="3" t="s">
        <v>253</v>
      </c>
      <c r="C244" s="35">
        <f t="shared" si="23"/>
        <v>5063200</v>
      </c>
      <c r="D244" s="35">
        <f t="shared" si="23"/>
        <v>7712900</v>
      </c>
      <c r="E244" s="35">
        <f t="shared" si="23"/>
        <v>5512200</v>
      </c>
      <c r="F244" s="35">
        <f>F253</f>
        <v>0</v>
      </c>
      <c r="G244" s="27">
        <f t="shared" si="20"/>
        <v>71.46728208585617</v>
      </c>
      <c r="H244" s="30">
        <f t="shared" si="21"/>
        <v>2200700</v>
      </c>
    </row>
    <row r="245" spans="1:8" ht="25.5">
      <c r="A245" s="17" t="s">
        <v>246</v>
      </c>
      <c r="B245" s="3" t="s">
        <v>254</v>
      </c>
      <c r="C245" s="35">
        <f aca="true" t="shared" si="24" ref="C245:E246">C258</f>
        <v>1384200</v>
      </c>
      <c r="D245" s="35">
        <f t="shared" si="24"/>
        <v>1544200</v>
      </c>
      <c r="E245" s="35">
        <f t="shared" si="24"/>
        <v>1451607.3</v>
      </c>
      <c r="F245" s="35">
        <f>F258</f>
        <v>1622526</v>
      </c>
      <c r="G245" s="27">
        <f t="shared" si="20"/>
        <v>94.003840176143</v>
      </c>
      <c r="H245" s="30">
        <f t="shared" si="21"/>
        <v>92592.69999999995</v>
      </c>
    </row>
    <row r="246" spans="1:8" ht="12.75">
      <c r="A246" s="3" t="s">
        <v>248</v>
      </c>
      <c r="B246" s="3" t="s">
        <v>255</v>
      </c>
      <c r="C246" s="35">
        <f t="shared" si="24"/>
        <v>3725500</v>
      </c>
      <c r="D246" s="35">
        <f t="shared" si="24"/>
        <v>3725500</v>
      </c>
      <c r="E246" s="35">
        <f t="shared" si="24"/>
        <v>2319328.2</v>
      </c>
      <c r="F246" s="35">
        <f>F259</f>
        <v>2165559.42</v>
      </c>
      <c r="G246" s="27">
        <f t="shared" si="20"/>
        <v>62.25548785397934</v>
      </c>
      <c r="H246" s="30">
        <f t="shared" si="21"/>
        <v>1406171.7999999998</v>
      </c>
    </row>
    <row r="247" spans="1:8" ht="12.75">
      <c r="A247" s="5" t="s">
        <v>151</v>
      </c>
      <c r="B247" s="3" t="s">
        <v>380</v>
      </c>
      <c r="C247" s="3"/>
      <c r="D247" s="34">
        <f>D254</f>
        <v>6256800</v>
      </c>
      <c r="E247" s="34">
        <f>E254</f>
        <v>5127200</v>
      </c>
      <c r="F247" s="35"/>
      <c r="G247" s="27"/>
      <c r="H247" s="30"/>
    </row>
    <row r="248" spans="1:8" ht="12.75">
      <c r="A248" s="3" t="s">
        <v>374</v>
      </c>
      <c r="B248" s="3" t="s">
        <v>375</v>
      </c>
      <c r="C248" s="3"/>
      <c r="D248" s="34">
        <f>D255</f>
        <v>100000</v>
      </c>
      <c r="E248" s="34">
        <f>E255</f>
        <v>0</v>
      </c>
      <c r="F248" s="35"/>
      <c r="G248" s="27"/>
      <c r="H248" s="30"/>
    </row>
    <row r="249" spans="1:8" ht="12.75">
      <c r="A249" s="23" t="s">
        <v>79</v>
      </c>
      <c r="B249" s="23" t="s">
        <v>80</v>
      </c>
      <c r="C249" s="31">
        <f>C250</f>
        <v>1015845</v>
      </c>
      <c r="D249" s="31">
        <f>D250</f>
        <v>1094782.6</v>
      </c>
      <c r="E249" s="31">
        <f>E250</f>
        <v>693717.66</v>
      </c>
      <c r="F249" s="31">
        <f>F250</f>
        <v>524415.42</v>
      </c>
      <c r="G249" s="28">
        <f t="shared" si="20"/>
        <v>63.36579152792526</v>
      </c>
      <c r="H249" s="33">
        <f t="shared" si="21"/>
        <v>401064.94000000006</v>
      </c>
    </row>
    <row r="250" spans="1:8" ht="12.75">
      <c r="A250" s="17" t="s">
        <v>238</v>
      </c>
      <c r="B250" s="3" t="s">
        <v>239</v>
      </c>
      <c r="C250" s="3">
        <v>1015845</v>
      </c>
      <c r="D250" s="34">
        <v>1094782.6</v>
      </c>
      <c r="E250" s="34">
        <v>693717.66</v>
      </c>
      <c r="F250" s="34">
        <v>524415.42</v>
      </c>
      <c r="G250" s="27">
        <f t="shared" si="20"/>
        <v>63.36579152792526</v>
      </c>
      <c r="H250" s="30">
        <f t="shared" si="21"/>
        <v>401064.94000000006</v>
      </c>
    </row>
    <row r="251" spans="1:8" ht="12.75">
      <c r="A251" s="23" t="s">
        <v>81</v>
      </c>
      <c r="B251" s="23" t="s">
        <v>82</v>
      </c>
      <c r="C251" s="31">
        <f>C253+C252</f>
        <v>16465300</v>
      </c>
      <c r="D251" s="31">
        <f>D253+D252+D255+D254</f>
        <v>25518800</v>
      </c>
      <c r="E251" s="31">
        <f>E253+E252+E255</f>
        <v>12972480.46</v>
      </c>
      <c r="F251" s="31">
        <f>F253+F252</f>
        <v>8310322.59</v>
      </c>
      <c r="G251" s="28">
        <f t="shared" si="20"/>
        <v>50.834994043607075</v>
      </c>
      <c r="H251" s="33">
        <f t="shared" si="21"/>
        <v>12546319.54</v>
      </c>
    </row>
    <row r="252" spans="1:8" ht="38.25">
      <c r="A252" s="17" t="s">
        <v>240</v>
      </c>
      <c r="B252" s="3" t="s">
        <v>241</v>
      </c>
      <c r="C252" s="35">
        <v>11402100</v>
      </c>
      <c r="D252" s="35">
        <v>11449100</v>
      </c>
      <c r="E252" s="35">
        <v>7460280.46</v>
      </c>
      <c r="F252" s="34">
        <v>8310322.59</v>
      </c>
      <c r="G252" s="27">
        <f>E252/D252*100</f>
        <v>65.16040963918562</v>
      </c>
      <c r="H252" s="30">
        <f>D252-E252</f>
        <v>3988819.54</v>
      </c>
    </row>
    <row r="253" spans="1:8" ht="12.75">
      <c r="A253" s="3" t="s">
        <v>242</v>
      </c>
      <c r="B253" s="3" t="s">
        <v>243</v>
      </c>
      <c r="C253" s="3">
        <v>5063200</v>
      </c>
      <c r="D253" s="34">
        <v>7712900</v>
      </c>
      <c r="E253" s="34">
        <v>5512200</v>
      </c>
      <c r="F253" s="34">
        <v>0</v>
      </c>
      <c r="G253" s="27">
        <f t="shared" si="20"/>
        <v>71.46728208585617</v>
      </c>
      <c r="H253" s="30">
        <f t="shared" si="21"/>
        <v>2200700</v>
      </c>
    </row>
    <row r="254" spans="1:8" ht="12.75">
      <c r="A254" s="5" t="s">
        <v>151</v>
      </c>
      <c r="B254" s="3" t="s">
        <v>379</v>
      </c>
      <c r="C254" s="3"/>
      <c r="D254" s="34">
        <v>6256800</v>
      </c>
      <c r="E254" s="34">
        <v>5127200</v>
      </c>
      <c r="F254" s="34"/>
      <c r="G254" s="27">
        <f t="shared" si="20"/>
        <v>81.94604270553639</v>
      </c>
      <c r="H254" s="30">
        <f t="shared" si="21"/>
        <v>1129600</v>
      </c>
    </row>
    <row r="255" spans="1:8" ht="12.75">
      <c r="A255" s="3" t="s">
        <v>374</v>
      </c>
      <c r="B255" s="3" t="s">
        <v>375</v>
      </c>
      <c r="C255" s="3"/>
      <c r="D255" s="34">
        <v>100000</v>
      </c>
      <c r="E255" s="34"/>
      <c r="F255" s="34"/>
      <c r="G255" s="27"/>
      <c r="H255" s="30"/>
    </row>
    <row r="256" spans="1:8" ht="12.75">
      <c r="A256" s="23" t="s">
        <v>83</v>
      </c>
      <c r="B256" s="23" t="s">
        <v>84</v>
      </c>
      <c r="C256" s="31">
        <f>C257+C258+C259</f>
        <v>15778800</v>
      </c>
      <c r="D256" s="31">
        <f>D257+D258+D259</f>
        <v>15826600</v>
      </c>
      <c r="E256" s="31">
        <f>E257+E258+E259</f>
        <v>10269586.98</v>
      </c>
      <c r="F256" s="31">
        <f>F257+F258+F259</f>
        <v>10447472.54</v>
      </c>
      <c r="G256" s="28">
        <f t="shared" si="20"/>
        <v>64.8881438843466</v>
      </c>
      <c r="H256" s="33">
        <f t="shared" si="21"/>
        <v>5557013.02</v>
      </c>
    </row>
    <row r="257" spans="1:8" ht="25.5">
      <c r="A257" s="17" t="s">
        <v>244</v>
      </c>
      <c r="B257" s="3" t="s">
        <v>245</v>
      </c>
      <c r="C257" s="34">
        <v>10669100</v>
      </c>
      <c r="D257" s="34">
        <v>10556900</v>
      </c>
      <c r="E257" s="34">
        <v>6498651.48</v>
      </c>
      <c r="F257" s="34">
        <v>6659387.12</v>
      </c>
      <c r="G257" s="27">
        <f t="shared" si="20"/>
        <v>61.55833132832556</v>
      </c>
      <c r="H257" s="30">
        <f t="shared" si="21"/>
        <v>4058248.5199999996</v>
      </c>
    </row>
    <row r="258" spans="1:8" ht="25.5">
      <c r="A258" s="17" t="s">
        <v>246</v>
      </c>
      <c r="B258" s="3" t="s">
        <v>247</v>
      </c>
      <c r="C258" s="34">
        <v>1384200</v>
      </c>
      <c r="D258" s="34">
        <v>1544200</v>
      </c>
      <c r="E258" s="34">
        <v>1451607.3</v>
      </c>
      <c r="F258" s="34">
        <v>1622526</v>
      </c>
      <c r="G258" s="27">
        <f t="shared" si="20"/>
        <v>94.003840176143</v>
      </c>
      <c r="H258" s="30">
        <f t="shared" si="21"/>
        <v>92592.69999999995</v>
      </c>
    </row>
    <row r="259" spans="1:8" ht="12.75">
      <c r="A259" s="3" t="s">
        <v>248</v>
      </c>
      <c r="B259" s="3" t="s">
        <v>249</v>
      </c>
      <c r="C259" s="3">
        <v>3725500</v>
      </c>
      <c r="D259" s="34">
        <v>3725500</v>
      </c>
      <c r="E259" s="34">
        <v>2319328.2</v>
      </c>
      <c r="F259" s="34">
        <v>2165559.42</v>
      </c>
      <c r="G259" s="27">
        <f t="shared" si="20"/>
        <v>62.25548785397934</v>
      </c>
      <c r="H259" s="30">
        <f t="shared" si="21"/>
        <v>1406171.7999999998</v>
      </c>
    </row>
    <row r="260" spans="1:8" ht="12.75">
      <c r="A260" s="1" t="s">
        <v>85</v>
      </c>
      <c r="B260" s="1" t="s">
        <v>86</v>
      </c>
      <c r="C260" s="33">
        <f>C261+C265+C267+C262+C263+C264</f>
        <v>7870000</v>
      </c>
      <c r="D260" s="33">
        <f>D261+D265+D267+D262+D263+D264+D266</f>
        <v>8017285.66</v>
      </c>
      <c r="E260" s="33">
        <f>E261+E265+E267+E262+E263+E264+E266</f>
        <v>5071578.68</v>
      </c>
      <c r="F260" s="33">
        <f>F261+F265+F267+F262+F263+F264+F266</f>
        <v>4734937.949999999</v>
      </c>
      <c r="G260" s="28">
        <f t="shared" si="20"/>
        <v>63.25805135400402</v>
      </c>
      <c r="H260" s="33">
        <f t="shared" si="21"/>
        <v>2945706.9800000004</v>
      </c>
    </row>
    <row r="261" spans="1:8" ht="12.75">
      <c r="A261" s="3" t="s">
        <v>114</v>
      </c>
      <c r="B261" s="3" t="s">
        <v>279</v>
      </c>
      <c r="C261" s="35">
        <f aca="true" t="shared" si="25" ref="C261:E263">C275</f>
        <v>744000</v>
      </c>
      <c r="D261" s="35">
        <f t="shared" si="25"/>
        <v>744000</v>
      </c>
      <c r="E261" s="35">
        <f t="shared" si="25"/>
        <v>421283.06</v>
      </c>
      <c r="F261" s="35">
        <f>F275</f>
        <v>574800.5</v>
      </c>
      <c r="G261" s="27">
        <f t="shared" si="20"/>
        <v>56.62406720430108</v>
      </c>
      <c r="H261" s="30">
        <f t="shared" si="21"/>
        <v>322716.94</v>
      </c>
    </row>
    <row r="262" spans="1:8" ht="38.25">
      <c r="A262" s="17" t="s">
        <v>220</v>
      </c>
      <c r="B262" s="3" t="s">
        <v>280</v>
      </c>
      <c r="C262" s="35">
        <f t="shared" si="25"/>
        <v>2000</v>
      </c>
      <c r="D262" s="35">
        <f t="shared" si="25"/>
        <v>2000</v>
      </c>
      <c r="E262" s="35">
        <f t="shared" si="25"/>
        <v>0</v>
      </c>
      <c r="F262" s="35">
        <f>F276</f>
        <v>0</v>
      </c>
      <c r="G262" s="27">
        <f t="shared" si="20"/>
        <v>0</v>
      </c>
      <c r="H262" s="30">
        <f t="shared" si="21"/>
        <v>2000</v>
      </c>
    </row>
    <row r="263" spans="1:8" ht="12.75">
      <c r="A263" s="3" t="s">
        <v>116</v>
      </c>
      <c r="B263" s="3" t="s">
        <v>281</v>
      </c>
      <c r="C263" s="35">
        <f t="shared" si="25"/>
        <v>225000</v>
      </c>
      <c r="D263" s="35">
        <f t="shared" si="25"/>
        <v>225000</v>
      </c>
      <c r="E263" s="35">
        <f t="shared" si="25"/>
        <v>90840.05</v>
      </c>
      <c r="F263" s="35">
        <f>F277</f>
        <v>224737.5</v>
      </c>
      <c r="G263" s="27">
        <f t="shared" si="20"/>
        <v>40.373355555555555</v>
      </c>
      <c r="H263" s="30">
        <f t="shared" si="21"/>
        <v>134159.95</v>
      </c>
    </row>
    <row r="264" spans="1:8" ht="25.5">
      <c r="A264" s="13" t="s">
        <v>121</v>
      </c>
      <c r="B264" s="3" t="s">
        <v>282</v>
      </c>
      <c r="C264" s="35">
        <f>C269+C273+C278</f>
        <v>1212000</v>
      </c>
      <c r="D264" s="35">
        <f>D269+D273+D278</f>
        <v>1306400</v>
      </c>
      <c r="E264" s="35">
        <f>E269+E273+E278</f>
        <v>921531.68</v>
      </c>
      <c r="F264" s="35">
        <f>F269+F273+F278</f>
        <v>753399.98</v>
      </c>
      <c r="G264" s="27">
        <f t="shared" si="20"/>
        <v>70.5397795468463</v>
      </c>
      <c r="H264" s="30">
        <f t="shared" si="21"/>
        <v>384868.31999999995</v>
      </c>
    </row>
    <row r="265" spans="1:8" ht="51">
      <c r="A265" s="17" t="s">
        <v>157</v>
      </c>
      <c r="B265" s="3" t="s">
        <v>283</v>
      </c>
      <c r="C265" s="35">
        <f>C270</f>
        <v>5685000</v>
      </c>
      <c r="D265" s="35">
        <f>D270</f>
        <v>5550690.66</v>
      </c>
      <c r="E265" s="35">
        <f>E270</f>
        <v>3455940.26</v>
      </c>
      <c r="F265" s="35">
        <f>F270</f>
        <v>3171880.07</v>
      </c>
      <c r="G265" s="27">
        <f t="shared" si="20"/>
        <v>62.261445857622334</v>
      </c>
      <c r="H265" s="30">
        <f t="shared" si="21"/>
        <v>2094750.4000000004</v>
      </c>
    </row>
    <row r="266" spans="1:8" ht="12.75">
      <c r="A266" s="17" t="s">
        <v>159</v>
      </c>
      <c r="B266" s="3" t="s">
        <v>361</v>
      </c>
      <c r="C266" s="35"/>
      <c r="D266" s="35">
        <f>D271</f>
        <v>187195</v>
      </c>
      <c r="E266" s="35">
        <f>E271</f>
        <v>180195</v>
      </c>
      <c r="F266" s="35">
        <f>F271</f>
        <v>8500</v>
      </c>
      <c r="G266" s="27"/>
      <c r="H266" s="30"/>
    </row>
    <row r="267" spans="1:8" ht="12.75">
      <c r="A267" s="3" t="s">
        <v>125</v>
      </c>
      <c r="B267" s="3" t="s">
        <v>284</v>
      </c>
      <c r="C267" s="35">
        <f>C279</f>
        <v>2000</v>
      </c>
      <c r="D267" s="35">
        <f>D279</f>
        <v>2000</v>
      </c>
      <c r="E267" s="35">
        <f>E279</f>
        <v>1788.63</v>
      </c>
      <c r="F267" s="35">
        <f>F279</f>
        <v>1619.9</v>
      </c>
      <c r="G267" s="27">
        <f t="shared" si="20"/>
        <v>89.43150000000001</v>
      </c>
      <c r="H267" s="30">
        <f t="shared" si="21"/>
        <v>211.3699999999999</v>
      </c>
    </row>
    <row r="268" spans="1:8" ht="12.75">
      <c r="A268" s="23" t="s">
        <v>87</v>
      </c>
      <c r="B268" s="23" t="s">
        <v>88</v>
      </c>
      <c r="C268" s="31">
        <f>C269+C270</f>
        <v>6440000</v>
      </c>
      <c r="D268" s="31">
        <f>D269+D270+D271</f>
        <v>6560585.66</v>
      </c>
      <c r="E268" s="31">
        <f>E269+E270+E271</f>
        <v>4291711.06</v>
      </c>
      <c r="F268" s="31">
        <f>F269+F270+F271</f>
        <v>3673575.6399999997</v>
      </c>
      <c r="G268" s="28">
        <f t="shared" si="20"/>
        <v>65.41658446999074</v>
      </c>
      <c r="H268" s="33">
        <f t="shared" si="21"/>
        <v>2268874.6000000006</v>
      </c>
    </row>
    <row r="269" spans="1:8" ht="25.5">
      <c r="A269" s="13" t="s">
        <v>121</v>
      </c>
      <c r="B269" s="3" t="s">
        <v>256</v>
      </c>
      <c r="C269" s="3">
        <v>755000</v>
      </c>
      <c r="D269" s="34">
        <v>822700</v>
      </c>
      <c r="E269" s="34">
        <v>655575.8</v>
      </c>
      <c r="F269" s="34">
        <v>493195.57</v>
      </c>
      <c r="G269" s="27">
        <f t="shared" si="20"/>
        <v>79.68588792998663</v>
      </c>
      <c r="H269" s="30">
        <f t="shared" si="21"/>
        <v>167124.19999999995</v>
      </c>
    </row>
    <row r="270" spans="1:8" ht="51">
      <c r="A270" s="17" t="s">
        <v>157</v>
      </c>
      <c r="B270" s="3" t="s">
        <v>257</v>
      </c>
      <c r="C270" s="3">
        <v>5685000</v>
      </c>
      <c r="D270" s="34">
        <v>5550690.66</v>
      </c>
      <c r="E270" s="34">
        <v>3455940.26</v>
      </c>
      <c r="F270" s="34">
        <v>3171880.07</v>
      </c>
      <c r="G270" s="27">
        <f t="shared" si="20"/>
        <v>62.261445857622334</v>
      </c>
      <c r="H270" s="30">
        <f t="shared" si="21"/>
        <v>2094750.4000000004</v>
      </c>
    </row>
    <row r="271" spans="1:8" ht="12.75">
      <c r="A271" s="17" t="s">
        <v>159</v>
      </c>
      <c r="B271" s="3" t="s">
        <v>360</v>
      </c>
      <c r="C271" s="3"/>
      <c r="D271" s="34">
        <v>187195</v>
      </c>
      <c r="E271" s="34">
        <v>180195</v>
      </c>
      <c r="F271" s="34">
        <v>8500</v>
      </c>
      <c r="G271" s="27"/>
      <c r="H271" s="30"/>
    </row>
    <row r="272" spans="1:8" ht="12.75">
      <c r="A272" s="23" t="s">
        <v>89</v>
      </c>
      <c r="B272" s="23" t="s">
        <v>90</v>
      </c>
      <c r="C272" s="31">
        <f>C273</f>
        <v>200000</v>
      </c>
      <c r="D272" s="31">
        <f>D273</f>
        <v>200000</v>
      </c>
      <c r="E272" s="31">
        <f>E273</f>
        <v>167165</v>
      </c>
      <c r="F272" s="31">
        <f>F273</f>
        <v>136457.31</v>
      </c>
      <c r="G272" s="28">
        <f t="shared" si="20"/>
        <v>83.58250000000001</v>
      </c>
      <c r="H272" s="33">
        <f t="shared" si="21"/>
        <v>32835</v>
      </c>
    </row>
    <row r="273" spans="1:8" ht="25.5">
      <c r="A273" s="13" t="s">
        <v>121</v>
      </c>
      <c r="B273" s="3" t="s">
        <v>258</v>
      </c>
      <c r="C273" s="3">
        <v>200000</v>
      </c>
      <c r="D273" s="34">
        <v>200000</v>
      </c>
      <c r="E273" s="34">
        <v>167165</v>
      </c>
      <c r="F273" s="34">
        <v>136457.31</v>
      </c>
      <c r="G273" s="27">
        <f>E273/D273*100</f>
        <v>83.58250000000001</v>
      </c>
      <c r="H273" s="30">
        <f>D273-E273</f>
        <v>32835</v>
      </c>
    </row>
    <row r="274" spans="1:8" ht="25.5">
      <c r="A274" s="24" t="s">
        <v>91</v>
      </c>
      <c r="B274" s="23" t="s">
        <v>92</v>
      </c>
      <c r="C274" s="31">
        <f>C275+C279+C276+C277+C278</f>
        <v>1230000</v>
      </c>
      <c r="D274" s="31">
        <f>D275+D279+D276+D277+D278</f>
        <v>1256700</v>
      </c>
      <c r="E274" s="31">
        <f>E275+E279+E276+E277+E278</f>
        <v>612702.62</v>
      </c>
      <c r="F274" s="31">
        <f>F275+F279+F276+F277+F278</f>
        <v>924905</v>
      </c>
      <c r="G274" s="28">
        <f t="shared" si="20"/>
        <v>48.754883424842845</v>
      </c>
      <c r="H274" s="33">
        <f t="shared" si="21"/>
        <v>643997.38</v>
      </c>
    </row>
    <row r="275" spans="1:8" ht="12.75">
      <c r="A275" s="3" t="s">
        <v>114</v>
      </c>
      <c r="B275" s="3" t="s">
        <v>259</v>
      </c>
      <c r="C275" s="34">
        <v>744000</v>
      </c>
      <c r="D275" s="34">
        <v>744000</v>
      </c>
      <c r="E275" s="34">
        <v>421283.06</v>
      </c>
      <c r="F275" s="34">
        <v>574800.5</v>
      </c>
      <c r="G275" s="27">
        <f t="shared" si="20"/>
        <v>56.62406720430108</v>
      </c>
      <c r="H275" s="30">
        <f t="shared" si="21"/>
        <v>322716.94</v>
      </c>
    </row>
    <row r="276" spans="1:8" ht="38.25">
      <c r="A276" s="17" t="s">
        <v>220</v>
      </c>
      <c r="B276" s="3" t="s">
        <v>260</v>
      </c>
      <c r="C276" s="34">
        <v>2000</v>
      </c>
      <c r="D276" s="34">
        <v>2000</v>
      </c>
      <c r="E276" s="34">
        <v>0</v>
      </c>
      <c r="F276" s="34">
        <v>0</v>
      </c>
      <c r="G276" s="27">
        <f t="shared" si="20"/>
        <v>0</v>
      </c>
      <c r="H276" s="30">
        <f t="shared" si="21"/>
        <v>2000</v>
      </c>
    </row>
    <row r="277" spans="1:8" ht="12.75">
      <c r="A277" s="3" t="s">
        <v>116</v>
      </c>
      <c r="B277" s="3" t="s">
        <v>261</v>
      </c>
      <c r="C277" s="34">
        <v>225000</v>
      </c>
      <c r="D277" s="34">
        <v>225000</v>
      </c>
      <c r="E277" s="34">
        <v>90840.05</v>
      </c>
      <c r="F277" s="34">
        <v>224737.5</v>
      </c>
      <c r="G277" s="27">
        <f t="shared" si="20"/>
        <v>40.373355555555555</v>
      </c>
      <c r="H277" s="30">
        <f t="shared" si="21"/>
        <v>134159.95</v>
      </c>
    </row>
    <row r="278" spans="1:8" ht="25.5">
      <c r="A278" s="13" t="s">
        <v>121</v>
      </c>
      <c r="B278" s="3" t="s">
        <v>262</v>
      </c>
      <c r="C278" s="34">
        <v>257000</v>
      </c>
      <c r="D278" s="34">
        <v>283700</v>
      </c>
      <c r="E278" s="34">
        <v>98790.88</v>
      </c>
      <c r="F278" s="34">
        <v>123747.1</v>
      </c>
      <c r="G278" s="27">
        <f t="shared" si="20"/>
        <v>34.822305252026794</v>
      </c>
      <c r="H278" s="30">
        <f t="shared" si="21"/>
        <v>184909.12</v>
      </c>
    </row>
    <row r="279" spans="1:8" ht="12.75">
      <c r="A279" s="3" t="s">
        <v>125</v>
      </c>
      <c r="B279" s="3" t="s">
        <v>263</v>
      </c>
      <c r="C279" s="34">
        <v>2000</v>
      </c>
      <c r="D279" s="34">
        <v>2000</v>
      </c>
      <c r="E279" s="34">
        <v>1788.63</v>
      </c>
      <c r="F279" s="34">
        <v>1619.9</v>
      </c>
      <c r="G279" s="27">
        <f t="shared" si="20"/>
        <v>89.43150000000001</v>
      </c>
      <c r="H279" s="30">
        <f t="shared" si="21"/>
        <v>211.3699999999999</v>
      </c>
    </row>
    <row r="280" spans="1:8" ht="12.75">
      <c r="A280" s="1" t="s">
        <v>93</v>
      </c>
      <c r="B280" s="1" t="s">
        <v>94</v>
      </c>
      <c r="C280" s="33">
        <f aca="true" t="shared" si="26" ref="C280:F281">C281</f>
        <v>200000</v>
      </c>
      <c r="D280" s="33">
        <f t="shared" si="26"/>
        <v>400000</v>
      </c>
      <c r="E280" s="33">
        <f t="shared" si="26"/>
        <v>300000</v>
      </c>
      <c r="F280" s="33">
        <f t="shared" si="26"/>
        <v>0</v>
      </c>
      <c r="G280" s="28">
        <f t="shared" si="20"/>
        <v>75</v>
      </c>
      <c r="H280" s="33">
        <f t="shared" si="21"/>
        <v>100000</v>
      </c>
    </row>
    <row r="281" spans="1:8" ht="12.75">
      <c r="A281" s="23" t="s">
        <v>95</v>
      </c>
      <c r="B281" s="23" t="s">
        <v>96</v>
      </c>
      <c r="C281" s="31">
        <f t="shared" si="26"/>
        <v>200000</v>
      </c>
      <c r="D281" s="31">
        <f t="shared" si="26"/>
        <v>400000</v>
      </c>
      <c r="E281" s="31">
        <f t="shared" si="26"/>
        <v>300000</v>
      </c>
      <c r="F281" s="31">
        <f t="shared" si="26"/>
        <v>0</v>
      </c>
      <c r="G281" s="28">
        <f t="shared" si="20"/>
        <v>75</v>
      </c>
      <c r="H281" s="33">
        <f t="shared" si="21"/>
        <v>100000</v>
      </c>
    </row>
    <row r="282" spans="1:8" ht="51">
      <c r="A282" s="17" t="s">
        <v>264</v>
      </c>
      <c r="B282" s="3" t="s">
        <v>265</v>
      </c>
      <c r="C282" s="3">
        <v>200000</v>
      </c>
      <c r="D282" s="34">
        <v>400000</v>
      </c>
      <c r="E282" s="34">
        <v>300000</v>
      </c>
      <c r="F282" s="34">
        <v>0</v>
      </c>
      <c r="G282" s="27">
        <f>E282/D282*100</f>
        <v>75</v>
      </c>
      <c r="H282" s="30">
        <f>D282-E282</f>
        <v>100000</v>
      </c>
    </row>
    <row r="283" spans="1:8" ht="51">
      <c r="A283" s="14" t="s">
        <v>97</v>
      </c>
      <c r="B283" s="1" t="s">
        <v>98</v>
      </c>
      <c r="C283" s="33">
        <f aca="true" t="shared" si="27" ref="C283:F284">C284</f>
        <v>31805000</v>
      </c>
      <c r="D283" s="33">
        <f>D284+D287</f>
        <v>33769100</v>
      </c>
      <c r="E283" s="33">
        <f>E284+E287</f>
        <v>22407500</v>
      </c>
      <c r="F283" s="33">
        <f>F284+F287</f>
        <v>22996000</v>
      </c>
      <c r="G283" s="28">
        <f>E283/D283*100</f>
        <v>66.35504055482674</v>
      </c>
      <c r="H283" s="33">
        <f>D283-E283</f>
        <v>11361600</v>
      </c>
    </row>
    <row r="284" spans="1:8" ht="38.25">
      <c r="A284" s="14" t="s">
        <v>99</v>
      </c>
      <c r="B284" s="1" t="s">
        <v>100</v>
      </c>
      <c r="C284" s="33">
        <f t="shared" si="27"/>
        <v>31805000</v>
      </c>
      <c r="D284" s="33">
        <f t="shared" si="27"/>
        <v>31805000</v>
      </c>
      <c r="E284" s="33">
        <f t="shared" si="27"/>
        <v>21070000</v>
      </c>
      <c r="F284" s="33">
        <f t="shared" si="27"/>
        <v>22496000</v>
      </c>
      <c r="G284" s="28">
        <f>E284/D284*100</f>
        <v>66.24744537022481</v>
      </c>
      <c r="H284" s="33">
        <f>D284-E284</f>
        <v>10735000</v>
      </c>
    </row>
    <row r="285" spans="1:8" ht="25.5">
      <c r="A285" s="22" t="s">
        <v>266</v>
      </c>
      <c r="B285" s="3" t="s">
        <v>267</v>
      </c>
      <c r="C285" s="34">
        <v>31805000</v>
      </c>
      <c r="D285" s="34">
        <v>31805000</v>
      </c>
      <c r="E285" s="34">
        <v>21070000</v>
      </c>
      <c r="F285" s="34">
        <v>22496000</v>
      </c>
      <c r="G285" s="27">
        <f>E285/D285*100</f>
        <v>66.24744537022481</v>
      </c>
      <c r="H285" s="30">
        <f>D285-E285</f>
        <v>10735000</v>
      </c>
    </row>
    <row r="286" spans="1:8" s="4" customFormat="1" ht="12.75">
      <c r="A286" s="14" t="s">
        <v>110</v>
      </c>
      <c r="B286" s="1" t="s">
        <v>111</v>
      </c>
      <c r="C286" s="33"/>
      <c r="D286" s="33"/>
      <c r="E286" s="33"/>
      <c r="F286" s="33"/>
      <c r="G286" s="28"/>
      <c r="H286" s="33"/>
    </row>
    <row r="287" spans="1:8" s="4" customFormat="1" ht="12.75">
      <c r="A287" s="14" t="s">
        <v>106</v>
      </c>
      <c r="B287" s="1" t="s">
        <v>378</v>
      </c>
      <c r="C287" s="1"/>
      <c r="D287" s="33">
        <v>1964100</v>
      </c>
      <c r="E287" s="33">
        <v>1337500</v>
      </c>
      <c r="F287" s="33">
        <v>500000</v>
      </c>
      <c r="G287" s="28"/>
      <c r="H287" s="33"/>
    </row>
    <row r="288" spans="1:8" ht="12.75">
      <c r="A288" s="17" t="s">
        <v>101</v>
      </c>
      <c r="B288" s="3"/>
      <c r="C288" s="3">
        <v>0</v>
      </c>
      <c r="D288" s="3">
        <v>-1795375.08</v>
      </c>
      <c r="E288" s="11">
        <v>-598816.56</v>
      </c>
      <c r="F288" s="11">
        <v>564539.19</v>
      </c>
      <c r="G288" s="3"/>
      <c r="H288" s="3"/>
    </row>
    <row r="289" ht="12.75">
      <c r="D289" t="s">
        <v>103</v>
      </c>
    </row>
    <row r="290" spans="1:7" ht="15">
      <c r="A290" s="37" t="s">
        <v>104</v>
      </c>
      <c r="G290" s="37" t="s">
        <v>105</v>
      </c>
    </row>
    <row r="291" ht="12.75">
      <c r="F291" t="s">
        <v>103</v>
      </c>
    </row>
    <row r="293" ht="12.75">
      <c r="D293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2016-09-07T08:10:00Z</cp:lastPrinted>
  <dcterms:created xsi:type="dcterms:W3CDTF">2005-05-20T13:40:13Z</dcterms:created>
  <dcterms:modified xsi:type="dcterms:W3CDTF">2016-09-07T08:35:04Z</dcterms:modified>
  <cp:category/>
  <cp:version/>
  <cp:contentType/>
  <cp:contentStatus/>
</cp:coreProperties>
</file>