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<sst xmlns="http://schemas.openxmlformats.org/spreadsheetml/2006/main" count="1259" uniqueCount="417">
  <si>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</si>
  <si>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</si>
  <si>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</si>
  <si>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</si>
  <si>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</si>
  <si>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</si>
  <si>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</si>
  <si>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</si>
  <si>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</si>
  <si>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</si>
  <si>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</si>
  <si>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</si>
  <si>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</si>
  <si>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</si>
  <si>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</si>
  <si>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</si>
  <si>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</si>
  <si>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</si>
  <si>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</si>
  <si>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</si>
  <si>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</si>
  <si>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</si>
  <si>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</si>
  <si>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</si>
  <si>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</si>
  <si>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</si>
  <si>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</si>
  <si>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</si>
  <si>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</si>
  <si>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</si>
  <si>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</si>
  <si>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</si>
  <si>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</si>
  <si>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</si>
  <si>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</si>
  <si>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</si>
  <si>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</si>
  <si>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</si>
  <si>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</si>
  <si>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</si>
  <si>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</si>
  <si>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</si>
  <si>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</si>
  <si>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</si>
  <si>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</si>
  <si>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</si>
  <si>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</si>
  <si>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</si>
  <si>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</si>
  <si>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</si>
  <si>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</si>
  <si>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</si>
  <si>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</si>
  <si>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</si>
  <si>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</si>
  <si>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</si>
  <si>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</si>
  <si>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</si>
  <si>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</si>
  <si>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</si>
  <si>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</si>
  <si>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</si>
  <si>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</si>
  <si>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</si>
  <si>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</si>
  <si>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</si>
  <si>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</si>
  <si>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</si>
  <si>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</si>
  <si>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</si>
  <si>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</si>
  <si>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</si>
  <si>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</si>
  <si>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</si>
  <si>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</si>
  <si>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</si>
  <si>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</si>
  <si>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</si>
  <si>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</si>
  <si>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</si>
  <si>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</si>
  <si>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</si>
  <si>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</si>
  <si>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</si>
  <si>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</si>
  <si>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</si>
  <si>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</si>
  <si>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</si>
  <si>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</si>
  <si>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</si>
  <si>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</si>
  <si>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</si>
  <si>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</si>
  <si>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</si>
  <si>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</si>
  <si>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</si>
  <si>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</si>
  <si>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</si>
  <si>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</si>
  <si>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</si>
  <si>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</si>
  <si>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</si>
  <si>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</si>
  <si>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</si>
  <si>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</si>
  <si>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</si>
  <si>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</si>
  <si>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</si>
  <si>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</si>
  <si>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</si>
  <si>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</si>
  <si>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</si>
  <si>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</si>
  <si>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</si>
  <si>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</si>
  <si>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</si>
  <si>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</si>
  <si>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</si>
  <si>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</si>
  <si>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</si>
  <si>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</si>
  <si>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</si>
  <si>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</si>
  <si>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</si>
  <si>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</si>
  <si>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</si>
  <si>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</si>
  <si>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</si>
  <si>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</si>
  <si>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</si>
  <si>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</si>
  <si>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</si>
  <si>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</si>
  <si>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</si>
  <si>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</si>
  <si>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</si>
  <si>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</si>
  <si>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</si>
  <si>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</si>
  <si>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</si>
  <si>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</si>
  <si>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</si>
  <si>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</si>
  <si>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</si>
  <si>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</si>
  <si>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</si>
  <si>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</si>
  <si>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</si>
  <si>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</si>
  <si>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</si>
  <si>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</si>
  <si>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</si>
  <si>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</si>
  <si>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</si>
  <si>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</si>
  <si>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</si>
  <si>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</si>
  <si>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</si>
  <si>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</si>
  <si>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</si>
  <si>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</si>
  <si>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</si>
  <si>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</si>
  <si>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</si>
  <si>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</si>
  <si>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</si>
  <si>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</si>
  <si>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</si>
  <si>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</si>
  <si>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</si>
  <si>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</si>
  <si>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</si>
  <si>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</si>
  <si>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</si>
  <si>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</si>
  <si>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</si>
  <si>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</si>
  <si>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</si>
  <si>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</si>
  <si>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</si>
  <si>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</si>
  <si>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</si>
  <si>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</si>
  <si>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</si>
  <si>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</si>
  <si>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</si>
  <si>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</si>
  <si>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</si>
  <si>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</si>
  <si>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</si>
  <si>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</si>
  <si>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</si>
  <si>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</si>
  <si>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</si>
  <si>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</si>
  <si>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</si>
  <si>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</si>
  <si>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</si>
  <si>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</si>
  <si>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</si>
  <si>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</si>
  <si>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</si>
  <si>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</si>
  <si>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</si>
  <si>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</si>
  <si>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</si>
  <si>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</si>
  <si>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</si>
  <si>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</si>
  <si>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</si>
  <si>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</si>
  <si>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</si>
  <si>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</si>
  <si>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</si>
  <si>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</si>
  <si>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</si>
  <si>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</si>
  <si>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</si>
  <si>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</si>
  <si>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</si>
  <si>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</si>
  <si>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</si>
  <si>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</si>
  <si>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</si>
  <si>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</si>
  <si>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</si>
  <si>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</si>
  <si>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</si>
  <si>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</si>
  <si>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</si>
  <si>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</si>
  <si>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</si>
  <si>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</si>
  <si>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</si>
  <si>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</si>
  <si>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</si>
  <si>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</si>
  <si>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</si>
  <si>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</si>
  <si>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</si>
  <si>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</si>
  <si>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</si>
  <si>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</si>
  <si>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</si>
  <si>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</si>
  <si>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</si>
  <si>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</si>
  <si>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</si>
  <si>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</si>
  <si>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</si>
  <si>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</si>
  <si>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</si>
  <si>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</si>
  <si>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</si>
  <si>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</si>
  <si>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</si>
  <si>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</si>
  <si>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</si>
  <si>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</si>
  <si>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</si>
  <si>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</si>
  <si>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</si>
  <si>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</si>
  <si>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</si>
  <si>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</si>
  <si>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</si>
  <si>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</si>
  <si>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</si>
  <si>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</si>
  <si>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</si>
  <si>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</si>
  <si>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</si>
  <si>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</si>
  <si>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</si>
  <si>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</si>
  <si>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</si>
  <si>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</si>
  <si>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</si>
  <si>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</si>
  <si>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</si>
  <si>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</si>
  <si>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</si>
  <si>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</si>
  <si>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</si>
  <si>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</si>
  <si>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</si>
  <si>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</si>
  <si>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</si>
  <si>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</si>
  <si>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</si>
  <si>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</si>
  <si>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</si>
  <si>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</si>
  <si>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</si>
  <si>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</si>
  <si>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</si>
  <si>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</si>
  <si>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</si>
  <si>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</si>
  <si>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</si>
  <si>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</si>
  <si>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</si>
  <si>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</si>
  <si>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</si>
  <si>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</si>
  <si>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</si>
  <si>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</si>
  <si>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</si>
  <si>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</si>
  <si>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</si>
  <si>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</si>
  <si>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</si>
  <si>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</si>
  <si>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</si>
  <si>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</si>
  <si>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</si>
  <si>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</si>
  <si>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</si>
  <si>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</si>
  <si>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</si>
  <si>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</si>
  <si>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</si>
  <si>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</si>
  <si>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</si>
  <si>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</si>
  <si>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</si>
  <si>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</si>
  <si>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</si>
  <si>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</si>
  <si>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000 0503 0000000 852 000</t>
  </si>
  <si>
    <t>000 0500 0000000 244 000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</si>
  <si>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</si>
  <si>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</si>
  <si>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</si>
  <si>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</si>
  <si>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</si>
  <si>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</si>
  <si>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</si>
  <si>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</si>
  <si>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</si>
  <si>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</si>
  <si>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</si>
  <si>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</si>
  <si>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</si>
  <si>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</si>
  <si>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</si>
  <si>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</si>
  <si>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</si>
  <si>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</si>
  <si>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</si>
  <si>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</si>
  <si>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</si>
  <si>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</si>
  <si>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</si>
  <si>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</si>
  <si>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</si>
  <si>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</si>
  <si>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</si>
  <si>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</si>
  <si>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</si>
  <si>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</si>
  <si>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</si>
  <si>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</si>
  <si>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000 1003 0000000 630 000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</si>
  <si>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</si>
  <si>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</si>
  <si>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</si>
  <si>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</si>
  <si>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</si>
  <si>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</si>
  <si>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</si>
  <si>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</si>
  <si>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</si>
  <si>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</si>
  <si>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</si>
  <si>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</si>
  <si>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</si>
  <si>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</si>
  <si>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</si>
  <si>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</si>
  <si>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</si>
  <si>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</si>
  <si>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</si>
  <si>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</si>
  <si>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</si>
  <si>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</si>
  <si>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</si>
  <si>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</si>
  <si>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</si>
  <si>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</si>
  <si>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</si>
  <si>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</si>
  <si>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</si>
  <si>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</si>
  <si>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</si>
  <si>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</si>
  <si>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</si>
  <si>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</si>
  <si>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</si>
  <si>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</si>
  <si>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</si>
  <si>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</si>
  <si>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</si>
  <si>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</si>
  <si>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</si>
  <si>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000 0501 0000000 811 000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</si>
  <si>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</si>
  <si>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</si>
  <si>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</si>
  <si>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</si>
  <si>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</si>
  <si>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Справки об испонении бюджета по расходам консолидированного бюджета на 1 сентября  2017 года</t>
  </si>
  <si>
    <t>Исполнено  на 01.09.2017 года</t>
  </si>
  <si>
    <t>Исполнено  на 01.09.2016 года</t>
  </si>
  <si>
    <t>Справки об испонении бюджета по расходам районного бюджета на                                             1 сентября  2017 года</t>
  </si>
  <si>
    <t>Закупка товаров, работ и услуг в целях капитального ремонта государственного (муниципального) имущества</t>
  </si>
  <si>
    <t>000 0503 0000000 243 000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</si>
</sst>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zoomScalePageLayoutView="0" workbookViewId="0" topLeftCell="A297">
      <selection activeCell="E313" sqref="E31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411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412</v>
      </c>
      <c r="F5" s="19" t="s">
        <v>413</v>
      </c>
      <c r="G5" s="44" t="s">
        <v>388</v>
      </c>
      <c r="H5" s="45"/>
    </row>
    <row r="6" spans="1:8" s="7" customFormat="1" ht="38.25">
      <c r="A6" s="8"/>
      <c r="B6" s="16"/>
      <c r="C6" s="38" t="s">
        <v>321</v>
      </c>
      <c r="D6" s="38" t="s">
        <v>321</v>
      </c>
      <c r="E6" s="38" t="s">
        <v>321</v>
      </c>
      <c r="F6" s="38" t="s">
        <v>321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C8+C72+C76+C116+C153+C173+C176+C229+C268+C272+C290+C314+C317</f>
        <v>385107280.64</v>
      </c>
      <c r="D7" s="29">
        <f>D8+D72+D76+D116+D153+D173+D176+D229+D268+D272+D290+D314+D317</f>
        <v>419402720.51</v>
      </c>
      <c r="E7" s="29">
        <f>E8+E72+E76+E116+E153+E173+E176+E229+E268+E272+E290+E314+E317</f>
        <v>261666647.74</v>
      </c>
      <c r="F7" s="29">
        <f>F8+F72+F76+F116+F153+F173+F176+F229+F268+F272+F290+F314+F317</f>
        <v>290783300.56000006</v>
      </c>
      <c r="G7" s="28">
        <f>E7/D7*100</f>
        <v>62.39030767893195</v>
      </c>
      <c r="H7" s="33">
        <f>D7-E7</f>
        <v>157736072.76999998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66042177</v>
      </c>
      <c r="D8" s="29">
        <f>D9+D17+D18+D19+D13+D21+D23+D22</f>
        <v>67893384.78</v>
      </c>
      <c r="E8" s="29">
        <f>E9+E17+E18+E19+E13+E21+E23+E22</f>
        <v>35266543.75</v>
      </c>
      <c r="F8" s="29">
        <f>F9+F17+F18+F19+F13+F21+F23+F22+F20</f>
        <v>35282284.900000006</v>
      </c>
      <c r="G8" s="28">
        <f aca="true" t="shared" si="0" ref="G8:G79">E8/D8*100</f>
        <v>51.944005832492834</v>
      </c>
      <c r="H8" s="33">
        <f aca="true" t="shared" si="1" ref="H8:H79">D8-E8</f>
        <v>32626841.03</v>
      </c>
    </row>
    <row r="9" spans="1:8" s="7" customFormat="1" ht="25.5">
      <c r="A9" s="17" t="s">
        <v>126</v>
      </c>
      <c r="B9" s="3" t="s">
        <v>127</v>
      </c>
      <c r="C9" s="35">
        <f>C10+C11+C12</f>
        <v>34225763.150000006</v>
      </c>
      <c r="D9" s="35">
        <f>D10+D11+D12</f>
        <v>35163588.900000006</v>
      </c>
      <c r="E9" s="35">
        <f>E10+E11+E12</f>
        <v>22883079.15</v>
      </c>
      <c r="F9" s="35">
        <f>F10+F11+F12</f>
        <v>23119670.71</v>
      </c>
      <c r="G9" s="27">
        <f t="shared" si="0"/>
        <v>65.07606267117971</v>
      </c>
      <c r="H9" s="30">
        <f t="shared" si="1"/>
        <v>12280509.750000007</v>
      </c>
    </row>
    <row r="10" spans="1:8" s="7" customFormat="1" ht="12.75">
      <c r="A10" s="3" t="s">
        <v>113</v>
      </c>
      <c r="B10" s="3" t="s">
        <v>112</v>
      </c>
      <c r="C10" s="35">
        <f>C26+C31+C38+C47+C60</f>
        <v>26316453.810000002</v>
      </c>
      <c r="D10" s="35">
        <f>D26+D31+D38+D47+D60</f>
        <v>26885803.810000002</v>
      </c>
      <c r="E10" s="35">
        <f>E26+E31+E38+E47+E60</f>
        <v>17453017.13</v>
      </c>
      <c r="F10" s="35">
        <f>F26+F31+F38+F47+F60</f>
        <v>17513744.19</v>
      </c>
      <c r="G10" s="27">
        <f t="shared" si="0"/>
        <v>64.9153629675318</v>
      </c>
      <c r="H10" s="30">
        <f t="shared" si="1"/>
        <v>9432786.680000003</v>
      </c>
    </row>
    <row r="11" spans="1:8" s="7" customFormat="1" ht="12.75">
      <c r="A11" s="3" t="s">
        <v>115</v>
      </c>
      <c r="B11" s="3" t="s">
        <v>114</v>
      </c>
      <c r="C11" s="35">
        <f>C28+C32+C40+C49+C62</f>
        <v>7874309.34</v>
      </c>
      <c r="D11" s="35">
        <f>D28+D32+D40+D49+D62</f>
        <v>8176590.09</v>
      </c>
      <c r="E11" s="35">
        <f>E28+E32+E40+E49+E62</f>
        <v>5367649.0200000005</v>
      </c>
      <c r="F11" s="35">
        <f>F28+F32+F40+F49+F62</f>
        <v>5367714.86</v>
      </c>
      <c r="G11" s="27">
        <f t="shared" si="0"/>
        <v>65.64654655446964</v>
      </c>
      <c r="H11" s="30">
        <f t="shared" si="1"/>
        <v>2808941.0699999994</v>
      </c>
    </row>
    <row r="12" spans="1:8" s="7" customFormat="1" ht="12.75">
      <c r="A12" s="5" t="s">
        <v>116</v>
      </c>
      <c r="B12" s="3" t="s">
        <v>117</v>
      </c>
      <c r="C12" s="35">
        <f>C39+C48+C61</f>
        <v>35000</v>
      </c>
      <c r="D12" s="35">
        <f>D39+D48+D61</f>
        <v>101195</v>
      </c>
      <c r="E12" s="35">
        <f>E39+E48+E61</f>
        <v>62413</v>
      </c>
      <c r="F12" s="35">
        <f>F39+F48+F61+F27</f>
        <v>238211.66</v>
      </c>
      <c r="G12" s="27">
        <f t="shared" si="0"/>
        <v>61.675972133010525</v>
      </c>
      <c r="H12" s="30">
        <f t="shared" si="1"/>
        <v>38782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6120000</v>
      </c>
      <c r="E13" s="35">
        <f>E14+E15+E16</f>
        <v>4303448.5600000005</v>
      </c>
      <c r="F13" s="35">
        <f>F14+F15+F16</f>
        <v>3503504.6799999997</v>
      </c>
      <c r="G13" s="27">
        <f>E13/D13*100</f>
        <v>70.31778692810458</v>
      </c>
      <c r="H13" s="30">
        <f>D13-E13</f>
        <v>1816551.4399999995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C64</f>
        <v>4852000</v>
      </c>
      <c r="D14" s="35">
        <f t="shared" si="2"/>
        <v>5004000</v>
      </c>
      <c r="E14" s="35">
        <f aca="true" t="shared" si="3" ref="E14:F16">E64</f>
        <v>3217278.43</v>
      </c>
      <c r="F14" s="35">
        <f t="shared" si="3"/>
        <v>2612437.65</v>
      </c>
      <c r="G14" s="27">
        <f>E14/D14*100</f>
        <v>64.2941332933653</v>
      </c>
      <c r="H14" s="30">
        <f>D14-E14</f>
        <v>1786721.5699999998</v>
      </c>
    </row>
    <row r="15" spans="1:8" s="7" customFormat="1" ht="12.75">
      <c r="A15" s="5" t="s">
        <v>132</v>
      </c>
      <c r="B15" s="3" t="s">
        <v>135</v>
      </c>
      <c r="C15" s="35">
        <f t="shared" si="2"/>
        <v>5000</v>
      </c>
      <c r="D15" s="35">
        <f t="shared" si="2"/>
        <v>5000</v>
      </c>
      <c r="E15" s="35">
        <f t="shared" si="3"/>
        <v>200</v>
      </c>
      <c r="F15" s="35">
        <f t="shared" si="3"/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1465000</v>
      </c>
      <c r="D16" s="35">
        <f t="shared" si="2"/>
        <v>1111000</v>
      </c>
      <c r="E16" s="35">
        <f t="shared" si="3"/>
        <v>1085970.13</v>
      </c>
      <c r="F16" s="35">
        <f t="shared" si="3"/>
        <v>890867.03</v>
      </c>
      <c r="G16" s="27">
        <f>E16/D16*100</f>
        <v>97.74708640864085</v>
      </c>
      <c r="H16" s="30">
        <f>D16-E16</f>
        <v>25029.87000000011</v>
      </c>
    </row>
    <row r="17" spans="1:8" s="7" customFormat="1" ht="23.25" customHeight="1">
      <c r="A17" s="13" t="s">
        <v>118</v>
      </c>
      <c r="B17" s="3" t="s">
        <v>119</v>
      </c>
      <c r="C17" s="35">
        <f>C33+C41+C50+C67</f>
        <v>4646798.3</v>
      </c>
      <c r="D17" s="35">
        <f>D33+D41+D50+D67</f>
        <v>5152452.07</v>
      </c>
      <c r="E17" s="35">
        <f>E33+E41+E50+E67</f>
        <v>1533516.6699999997</v>
      </c>
      <c r="F17" s="35">
        <f>F33+F41+F50+F67</f>
        <v>1490396.8900000001</v>
      </c>
      <c r="G17" s="27">
        <f t="shared" si="0"/>
        <v>29.762851728963284</v>
      </c>
      <c r="H17" s="30">
        <f t="shared" si="1"/>
        <v>3618935.4000000004</v>
      </c>
    </row>
    <row r="18" spans="1:8" s="7" customFormat="1" ht="25.5">
      <c r="A18" s="13" t="s">
        <v>120</v>
      </c>
      <c r="B18" s="3" t="s">
        <v>121</v>
      </c>
      <c r="C18" s="35">
        <f>C34+C42+C51+C68+C55</f>
        <v>10524005.55</v>
      </c>
      <c r="D18" s="35">
        <f>D34+D42+D51+D68+D55</f>
        <v>14905948.73</v>
      </c>
      <c r="E18" s="35">
        <f>E34+E42+E51+E68+E55</f>
        <v>6498478.619999999</v>
      </c>
      <c r="F18" s="35">
        <f>F34+F42+F51+F68+F55</f>
        <v>7081609.68</v>
      </c>
      <c r="G18" s="27">
        <f t="shared" si="0"/>
        <v>43.596544827240926</v>
      </c>
      <c r="H18" s="30">
        <f t="shared" si="1"/>
        <v>8407470.110000001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F71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C35+C43+C52+C69</f>
        <v>68388</v>
      </c>
      <c r="D21" s="35">
        <f>D35+D43+D52+D69</f>
        <v>68962</v>
      </c>
      <c r="E21" s="35">
        <f>E35+E43+E52+E69</f>
        <v>997.13</v>
      </c>
      <c r="F21" s="35">
        <f>F35+F43+F52+F69</f>
        <v>30234.27</v>
      </c>
      <c r="G21" s="27">
        <f t="shared" si="0"/>
        <v>1.4459122415243177</v>
      </c>
      <c r="H21" s="30">
        <f t="shared" si="1"/>
        <v>67964.87</v>
      </c>
    </row>
    <row r="22" spans="1:8" s="7" customFormat="1" ht="12.75">
      <c r="A22" s="3" t="s">
        <v>336</v>
      </c>
      <c r="B22" s="3" t="s">
        <v>340</v>
      </c>
      <c r="C22" s="35">
        <f>C53+C44+C70</f>
        <v>105974</v>
      </c>
      <c r="D22" s="35">
        <f>D53+D44+D70</f>
        <v>193188.2</v>
      </c>
      <c r="E22" s="35">
        <f>E53+E44+E70</f>
        <v>47023.619999999995</v>
      </c>
      <c r="F22" s="35">
        <f>F53+F44+F70</f>
        <v>56868.67</v>
      </c>
      <c r="G22" s="27"/>
      <c r="H22" s="30"/>
    </row>
    <row r="23" spans="1:8" s="7" customFormat="1" ht="12.75">
      <c r="A23" s="3" t="s">
        <v>128</v>
      </c>
      <c r="B23" s="3" t="s">
        <v>129</v>
      </c>
      <c r="C23" s="34">
        <f>C56</f>
        <v>10149248</v>
      </c>
      <c r="D23" s="34">
        <f>D56</f>
        <v>6289244.88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6866706</v>
      </c>
      <c r="D24" s="31">
        <f>D25</f>
        <v>6999706</v>
      </c>
      <c r="E24" s="31">
        <f>E25</f>
        <v>4653627.68</v>
      </c>
      <c r="F24" s="31">
        <f>F25</f>
        <v>4563669.2</v>
      </c>
      <c r="G24" s="28">
        <f t="shared" si="0"/>
        <v>66.48318772245577</v>
      </c>
      <c r="H24" s="33">
        <f t="shared" si="1"/>
        <v>2346078.3200000003</v>
      </c>
    </row>
    <row r="25" spans="1:8" s="7" customFormat="1" ht="27.75" customHeight="1">
      <c r="A25" s="17" t="s">
        <v>126</v>
      </c>
      <c r="B25" s="3" t="s">
        <v>282</v>
      </c>
      <c r="C25" s="31">
        <f>C26+C28</f>
        <v>6866706</v>
      </c>
      <c r="D25" s="31">
        <f>D26+D28</f>
        <v>6999706</v>
      </c>
      <c r="E25" s="31">
        <f>E26+E28</f>
        <v>4653627.68</v>
      </c>
      <c r="F25" s="31">
        <f>F26+F28+F27</f>
        <v>4563669.2</v>
      </c>
      <c r="G25" s="28"/>
      <c r="H25" s="33"/>
    </row>
    <row r="26" spans="1:8" s="7" customFormat="1" ht="12.75">
      <c r="A26" s="3" t="s">
        <v>113</v>
      </c>
      <c r="B26" s="3" t="s">
        <v>283</v>
      </c>
      <c r="C26" s="32">
        <v>5294596</v>
      </c>
      <c r="D26" s="32">
        <v>5371596</v>
      </c>
      <c r="E26" s="32">
        <v>3584145.99</v>
      </c>
      <c r="F26" s="41">
        <v>3519280.67</v>
      </c>
      <c r="G26" s="27">
        <f t="shared" si="0"/>
        <v>66.72404235165862</v>
      </c>
      <c r="H26" s="30">
        <f t="shared" si="1"/>
        <v>1787450.0099999998</v>
      </c>
    </row>
    <row r="27" spans="1:8" s="7" customFormat="1" ht="12.75">
      <c r="A27" s="5" t="s">
        <v>116</v>
      </c>
      <c r="B27" s="3" t="s">
        <v>383</v>
      </c>
      <c r="C27" s="32"/>
      <c r="D27" s="32"/>
      <c r="E27" s="32"/>
      <c r="F27" s="41"/>
      <c r="G27" s="27"/>
      <c r="H27" s="30"/>
    </row>
    <row r="28" spans="1:8" s="7" customFormat="1" ht="12.75">
      <c r="A28" s="3" t="s">
        <v>115</v>
      </c>
      <c r="B28" s="3" t="s">
        <v>284</v>
      </c>
      <c r="C28" s="32">
        <v>1572110</v>
      </c>
      <c r="D28" s="32">
        <v>1628110</v>
      </c>
      <c r="E28" s="30">
        <v>1069481.69</v>
      </c>
      <c r="F28" s="41">
        <v>1044388.53</v>
      </c>
      <c r="G28" s="27">
        <f t="shared" si="0"/>
        <v>65.68854008635779</v>
      </c>
      <c r="H28" s="30">
        <f t="shared" si="1"/>
        <v>558628.31</v>
      </c>
    </row>
    <row r="29" spans="1:8" s="7" customFormat="1" ht="63.75">
      <c r="A29" s="26" t="s">
        <v>13</v>
      </c>
      <c r="B29" s="23" t="s">
        <v>14</v>
      </c>
      <c r="C29" s="31">
        <f>C30+C33+C34+C35</f>
        <v>712000</v>
      </c>
      <c r="D29" s="31">
        <f>D30+D33+D34+D35</f>
        <v>712000</v>
      </c>
      <c r="E29" s="31">
        <f>E30+E33+E34+E35</f>
        <v>428871.81</v>
      </c>
      <c r="F29" s="31">
        <f>F30+F33+F34+F35</f>
        <v>456958.30000000005</v>
      </c>
      <c r="G29" s="28">
        <f t="shared" si="0"/>
        <v>60.23480477528091</v>
      </c>
      <c r="H29" s="33">
        <f t="shared" si="1"/>
        <v>283128.19</v>
      </c>
    </row>
    <row r="30" spans="1:8" s="7" customFormat="1" ht="25.5">
      <c r="A30" s="17" t="s">
        <v>126</v>
      </c>
      <c r="B30" s="3" t="s">
        <v>285</v>
      </c>
      <c r="C30" s="35">
        <f>C31+C32</f>
        <v>370600</v>
      </c>
      <c r="D30" s="35">
        <f>D31+D32</f>
        <v>370600</v>
      </c>
      <c r="E30" s="35">
        <f>E31+E32</f>
        <v>276690.94</v>
      </c>
      <c r="F30" s="35">
        <f>F31+F32</f>
        <v>287481.39</v>
      </c>
      <c r="G30" s="27">
        <f>E30/D30*100</f>
        <v>74.66026443604964</v>
      </c>
      <c r="H30" s="30">
        <f>D30-E30</f>
        <v>93909.06</v>
      </c>
    </row>
    <row r="31" spans="1:8" s="7" customFormat="1" ht="12.75">
      <c r="A31" s="3" t="s">
        <v>113</v>
      </c>
      <c r="B31" s="3" t="s">
        <v>286</v>
      </c>
      <c r="C31" s="32">
        <v>284600</v>
      </c>
      <c r="D31" s="32">
        <v>284600</v>
      </c>
      <c r="E31" s="32">
        <v>211872.18</v>
      </c>
      <c r="F31" s="30">
        <v>213966.17</v>
      </c>
      <c r="G31" s="27">
        <f t="shared" si="0"/>
        <v>74.44560084328883</v>
      </c>
      <c r="H31" s="30">
        <f t="shared" si="1"/>
        <v>72727.82</v>
      </c>
    </row>
    <row r="32" spans="1:8" s="7" customFormat="1" ht="12.75">
      <c r="A32" s="3" t="s">
        <v>115</v>
      </c>
      <c r="B32" s="3" t="s">
        <v>287</v>
      </c>
      <c r="C32" s="32">
        <v>86000</v>
      </c>
      <c r="D32" s="32">
        <v>86000</v>
      </c>
      <c r="E32" s="30">
        <v>64818.76</v>
      </c>
      <c r="F32" s="30">
        <v>73515.22</v>
      </c>
      <c r="G32" s="27">
        <f t="shared" si="0"/>
        <v>75.37065116279071</v>
      </c>
      <c r="H32" s="30">
        <f t="shared" si="1"/>
        <v>21181.239999999998</v>
      </c>
    </row>
    <row r="33" spans="1:8" ht="25.5">
      <c r="A33" s="13" t="s">
        <v>118</v>
      </c>
      <c r="B33" s="3" t="s">
        <v>288</v>
      </c>
      <c r="C33" s="35">
        <v>29000</v>
      </c>
      <c r="D33" s="35">
        <v>29000</v>
      </c>
      <c r="E33" s="34">
        <v>13038.88</v>
      </c>
      <c r="F33" s="34">
        <v>12945.7</v>
      </c>
      <c r="G33" s="27">
        <f t="shared" si="0"/>
        <v>44.96165517241379</v>
      </c>
      <c r="H33" s="30">
        <f t="shared" si="1"/>
        <v>15961.12</v>
      </c>
    </row>
    <row r="34" spans="1:8" s="2" customFormat="1" ht="25.5">
      <c r="A34" s="13" t="s">
        <v>120</v>
      </c>
      <c r="B34" s="3" t="s">
        <v>289</v>
      </c>
      <c r="C34" s="32">
        <v>311400</v>
      </c>
      <c r="D34" s="32">
        <v>311400</v>
      </c>
      <c r="E34" s="34">
        <v>138144.86</v>
      </c>
      <c r="F34" s="34">
        <v>155854.18</v>
      </c>
      <c r="G34" s="27">
        <f t="shared" si="0"/>
        <v>44.362511239563254</v>
      </c>
      <c r="H34" s="30">
        <f t="shared" si="1"/>
        <v>173255.14</v>
      </c>
    </row>
    <row r="35" spans="1:8" ht="14.25" customHeight="1">
      <c r="A35" s="5" t="s">
        <v>336</v>
      </c>
      <c r="B35" s="3" t="s">
        <v>353</v>
      </c>
      <c r="C35" s="34">
        <v>1000</v>
      </c>
      <c r="D35" s="34">
        <v>1000</v>
      </c>
      <c r="E35" s="34">
        <v>997.13</v>
      </c>
      <c r="F35" s="34">
        <v>677.03</v>
      </c>
      <c r="G35" s="27">
        <f t="shared" si="0"/>
        <v>99.713</v>
      </c>
      <c r="H35" s="30">
        <f t="shared" si="1"/>
        <v>2.8700000000000045</v>
      </c>
    </row>
    <row r="36" spans="1:8" ht="63.75" customHeight="1">
      <c r="A36" s="26" t="s">
        <v>15</v>
      </c>
      <c r="B36" s="23" t="s">
        <v>16</v>
      </c>
      <c r="C36" s="31">
        <f>C37+C41+C42+C43+C44</f>
        <v>29321223</v>
      </c>
      <c r="D36" s="31">
        <f>D37+D41+D42+D43+D44</f>
        <v>31673221.87</v>
      </c>
      <c r="E36" s="31">
        <f>E37+E41+E42+E43+E44</f>
        <v>18496884.47</v>
      </c>
      <c r="F36" s="31">
        <f>F37+F41+F42+F43+F44</f>
        <v>19896952.080000002</v>
      </c>
      <c r="G36" s="28">
        <f t="shared" si="0"/>
        <v>58.399125121905385</v>
      </c>
      <c r="H36" s="33">
        <f t="shared" si="1"/>
        <v>13176337.400000002</v>
      </c>
    </row>
    <row r="37" spans="1:8" ht="25.5">
      <c r="A37" s="17" t="s">
        <v>126</v>
      </c>
      <c r="B37" s="3" t="s">
        <v>290</v>
      </c>
      <c r="C37" s="34">
        <f>C38+C40+C39</f>
        <v>21247743.15</v>
      </c>
      <c r="D37" s="34">
        <f>D38+D40+D39</f>
        <v>21869667</v>
      </c>
      <c r="E37" s="34">
        <f>E38+E40+E39</f>
        <v>14108056.04</v>
      </c>
      <c r="F37" s="34">
        <f>F38+F40+F39</f>
        <v>14478527.030000001</v>
      </c>
      <c r="G37" s="27">
        <f t="shared" si="0"/>
        <v>64.50969756421074</v>
      </c>
      <c r="H37" s="30">
        <f t="shared" si="1"/>
        <v>7761610.960000001</v>
      </c>
    </row>
    <row r="38" spans="1:8" ht="14.25" customHeight="1">
      <c r="A38" s="3" t="s">
        <v>113</v>
      </c>
      <c r="B38" s="3" t="s">
        <v>291</v>
      </c>
      <c r="C38" s="35">
        <v>16344454.81</v>
      </c>
      <c r="D38" s="35">
        <v>16701904.81</v>
      </c>
      <c r="E38" s="34">
        <v>10704202.09</v>
      </c>
      <c r="F38" s="25">
        <v>10904557.99</v>
      </c>
      <c r="G38" s="27">
        <f t="shared" si="0"/>
        <v>64.08970840015223</v>
      </c>
      <c r="H38" s="30">
        <f t="shared" si="1"/>
        <v>5997702.720000001</v>
      </c>
    </row>
    <row r="39" spans="1:8" ht="14.25" customHeight="1">
      <c r="A39" s="5" t="s">
        <v>116</v>
      </c>
      <c r="B39" s="3" t="s">
        <v>292</v>
      </c>
      <c r="C39" s="35">
        <v>20000</v>
      </c>
      <c r="D39" s="35">
        <v>86195</v>
      </c>
      <c r="E39" s="34">
        <v>48253</v>
      </c>
      <c r="F39" s="42">
        <v>228920</v>
      </c>
      <c r="G39" s="27">
        <f t="shared" si="0"/>
        <v>55.98120540634608</v>
      </c>
      <c r="H39" s="30">
        <f t="shared" si="1"/>
        <v>37942</v>
      </c>
    </row>
    <row r="40" spans="1:8" ht="13.5" customHeight="1">
      <c r="A40" s="3" t="s">
        <v>115</v>
      </c>
      <c r="B40" s="3" t="s">
        <v>293</v>
      </c>
      <c r="C40" s="34">
        <v>4883288.34</v>
      </c>
      <c r="D40" s="34">
        <v>5081567.19</v>
      </c>
      <c r="E40" s="34">
        <v>3355600.95</v>
      </c>
      <c r="F40" s="11">
        <v>3345049.04</v>
      </c>
      <c r="G40" s="27">
        <f t="shared" si="0"/>
        <v>66.034764956045</v>
      </c>
      <c r="H40" s="30">
        <f t="shared" si="1"/>
        <v>1725966.2400000002</v>
      </c>
    </row>
    <row r="41" spans="1:8" ht="25.5">
      <c r="A41" s="13" t="s">
        <v>118</v>
      </c>
      <c r="B41" s="3" t="s">
        <v>294</v>
      </c>
      <c r="C41" s="34">
        <v>1588098.3</v>
      </c>
      <c r="D41" s="34">
        <v>2066927.07</v>
      </c>
      <c r="E41" s="34">
        <v>1110178.18</v>
      </c>
      <c r="F41" s="34">
        <v>1021755.81</v>
      </c>
      <c r="G41" s="27">
        <f t="shared" si="0"/>
        <v>53.71153129268368</v>
      </c>
      <c r="H41" s="30">
        <f t="shared" si="1"/>
        <v>956748.8900000001</v>
      </c>
    </row>
    <row r="42" spans="1:8" ht="25.5">
      <c r="A42" s="13" t="s">
        <v>120</v>
      </c>
      <c r="B42" s="3" t="s">
        <v>295</v>
      </c>
      <c r="C42" s="3">
        <v>6319019.55</v>
      </c>
      <c r="D42" s="3">
        <v>7501505.8</v>
      </c>
      <c r="E42" s="34">
        <v>3248401.36</v>
      </c>
      <c r="F42" s="34">
        <v>4338932</v>
      </c>
      <c r="G42" s="27">
        <f t="shared" si="0"/>
        <v>43.30332398063333</v>
      </c>
      <c r="H42" s="30">
        <f t="shared" si="1"/>
        <v>4253104.4399999995</v>
      </c>
    </row>
    <row r="43" spans="1:8" ht="12.75">
      <c r="A43" s="5" t="s">
        <v>124</v>
      </c>
      <c r="B43" s="3" t="s">
        <v>296</v>
      </c>
      <c r="C43" s="3">
        <v>65388</v>
      </c>
      <c r="D43" s="34">
        <v>64962</v>
      </c>
      <c r="E43" s="34"/>
      <c r="F43" s="41">
        <v>18563.29</v>
      </c>
      <c r="G43" s="27">
        <f t="shared" si="0"/>
        <v>0</v>
      </c>
      <c r="H43" s="30">
        <f t="shared" si="1"/>
        <v>64962</v>
      </c>
    </row>
    <row r="44" spans="1:8" ht="12.75">
      <c r="A44" s="3" t="s">
        <v>336</v>
      </c>
      <c r="B44" s="3" t="s">
        <v>343</v>
      </c>
      <c r="C44" s="3">
        <v>100974</v>
      </c>
      <c r="D44" s="34">
        <v>170160</v>
      </c>
      <c r="E44" s="34">
        <v>30248.89</v>
      </c>
      <c r="F44" s="34">
        <v>39173.95</v>
      </c>
      <c r="G44" s="27">
        <f t="shared" si="0"/>
        <v>17.776733662435355</v>
      </c>
      <c r="H44" s="30">
        <f t="shared" si="1"/>
        <v>139911.11</v>
      </c>
    </row>
    <row r="45" spans="1:8" ht="51" customHeight="1">
      <c r="A45" s="26" t="s">
        <v>17</v>
      </c>
      <c r="B45" s="23" t="s">
        <v>18</v>
      </c>
      <c r="C45" s="31">
        <f>C46+C50+C51+C52+C53</f>
        <v>9243200</v>
      </c>
      <c r="D45" s="31">
        <f>D46+D50+D51+D52+D53</f>
        <v>9513132.55</v>
      </c>
      <c r="E45" s="31">
        <f>E46+E50+E51+E52+E53</f>
        <v>4205499.13</v>
      </c>
      <c r="F45" s="31">
        <f>F46+F50+F51+F52+F53</f>
        <v>4254782.28</v>
      </c>
      <c r="G45" s="28">
        <f t="shared" si="0"/>
        <v>44.20730088534297</v>
      </c>
      <c r="H45" s="33">
        <f t="shared" si="1"/>
        <v>5307633.420000001</v>
      </c>
    </row>
    <row r="46" spans="1:8" ht="25.5">
      <c r="A46" s="17" t="s">
        <v>126</v>
      </c>
      <c r="B46" s="3" t="s">
        <v>297</v>
      </c>
      <c r="C46" s="33">
        <f>C47+C48+C49</f>
        <v>5202700</v>
      </c>
      <c r="D46" s="33">
        <f>D47+D48+D49</f>
        <v>5385601.9</v>
      </c>
      <c r="E46" s="33">
        <f>E47+E48+E49</f>
        <v>3512834.62</v>
      </c>
      <c r="F46" s="33">
        <f>F47+F48+F49</f>
        <v>3413435.2800000003</v>
      </c>
      <c r="G46" s="28">
        <f t="shared" si="0"/>
        <v>65.2264070985269</v>
      </c>
      <c r="H46" s="33">
        <f t="shared" si="1"/>
        <v>1872767.2800000003</v>
      </c>
    </row>
    <row r="47" spans="1:8" ht="13.5" customHeight="1">
      <c r="A47" s="3" t="s">
        <v>113</v>
      </c>
      <c r="B47" s="3" t="s">
        <v>298</v>
      </c>
      <c r="C47" s="3">
        <v>3979600</v>
      </c>
      <c r="D47" s="34">
        <v>4114500</v>
      </c>
      <c r="E47" s="34">
        <v>2697707.21</v>
      </c>
      <c r="F47" s="34">
        <v>2586366.79</v>
      </c>
      <c r="G47" s="27">
        <f t="shared" si="0"/>
        <v>65.56585757686231</v>
      </c>
      <c r="H47" s="30">
        <f t="shared" si="1"/>
        <v>1416792.79</v>
      </c>
    </row>
    <row r="48" spans="1:8" ht="13.5" customHeight="1">
      <c r="A48" s="5" t="s">
        <v>116</v>
      </c>
      <c r="B48" s="3" t="s">
        <v>299</v>
      </c>
      <c r="C48" s="3">
        <v>15000</v>
      </c>
      <c r="D48" s="34">
        <v>15000</v>
      </c>
      <c r="E48" s="34">
        <v>14160</v>
      </c>
      <c r="F48" s="34">
        <v>9291.66</v>
      </c>
      <c r="G48" s="27">
        <f t="shared" si="0"/>
        <v>94.39999999999999</v>
      </c>
      <c r="H48" s="30">
        <f t="shared" si="1"/>
        <v>840</v>
      </c>
    </row>
    <row r="49" spans="1:8" ht="12.75">
      <c r="A49" s="3" t="s">
        <v>115</v>
      </c>
      <c r="B49" s="3" t="s">
        <v>300</v>
      </c>
      <c r="C49" s="3">
        <v>1208100</v>
      </c>
      <c r="D49" s="34">
        <v>1256101.9</v>
      </c>
      <c r="E49" s="34">
        <v>800967.41</v>
      </c>
      <c r="F49" s="34">
        <v>817776.83</v>
      </c>
      <c r="G49" s="27">
        <f t="shared" si="0"/>
        <v>63.76611722345138</v>
      </c>
      <c r="H49" s="30">
        <f t="shared" si="1"/>
        <v>455134.4899999999</v>
      </c>
    </row>
    <row r="50" spans="1:8" ht="25.5">
      <c r="A50" s="13" t="s">
        <v>118</v>
      </c>
      <c r="B50" s="3" t="s">
        <v>301</v>
      </c>
      <c r="C50" s="3">
        <v>3015500</v>
      </c>
      <c r="D50" s="34">
        <v>3030500</v>
      </c>
      <c r="E50" s="34">
        <v>393758.73</v>
      </c>
      <c r="F50" s="3">
        <v>443577.05</v>
      </c>
      <c r="G50" s="27">
        <f t="shared" si="0"/>
        <v>12.993193532420392</v>
      </c>
      <c r="H50" s="30">
        <f t="shared" si="1"/>
        <v>2636741.27</v>
      </c>
    </row>
    <row r="51" spans="1:8" ht="27" customHeight="1">
      <c r="A51" s="13" t="s">
        <v>120</v>
      </c>
      <c r="B51" s="3" t="s">
        <v>302</v>
      </c>
      <c r="C51" s="3">
        <v>1023000</v>
      </c>
      <c r="D51" s="35">
        <v>1077030.65</v>
      </c>
      <c r="E51" s="35">
        <v>284917.61</v>
      </c>
      <c r="F51" s="3">
        <v>383831.94</v>
      </c>
      <c r="G51" s="27">
        <f t="shared" si="0"/>
        <v>26.453992743846243</v>
      </c>
      <c r="H51" s="30">
        <f t="shared" si="1"/>
        <v>792113.0399999999</v>
      </c>
    </row>
    <row r="52" spans="1:8" ht="13.5" customHeight="1">
      <c r="A52" s="5" t="s">
        <v>124</v>
      </c>
      <c r="B52" s="3" t="s">
        <v>303</v>
      </c>
      <c r="C52" s="35">
        <v>2000</v>
      </c>
      <c r="D52" s="35">
        <v>2000</v>
      </c>
      <c r="E52" s="35">
        <v>0</v>
      </c>
      <c r="F52" s="34">
        <v>8.66</v>
      </c>
      <c r="G52" s="27">
        <f t="shared" si="0"/>
        <v>0</v>
      </c>
      <c r="H52" s="30">
        <f t="shared" si="1"/>
        <v>2000</v>
      </c>
    </row>
    <row r="53" spans="1:8" ht="13.5" customHeight="1">
      <c r="A53" s="3" t="s">
        <v>336</v>
      </c>
      <c r="B53" s="3" t="s">
        <v>339</v>
      </c>
      <c r="C53" s="35"/>
      <c r="D53" s="35">
        <v>18000</v>
      </c>
      <c r="E53" s="35">
        <v>13988.17</v>
      </c>
      <c r="F53" s="11">
        <v>13929.35</v>
      </c>
      <c r="G53" s="27"/>
      <c r="H53" s="30"/>
    </row>
    <row r="54" spans="1:8" ht="26.25" customHeight="1">
      <c r="A54" s="24" t="s">
        <v>19</v>
      </c>
      <c r="B54" s="23" t="s">
        <v>20</v>
      </c>
      <c r="C54" s="31">
        <f>C55</f>
        <v>0</v>
      </c>
      <c r="D54" s="31">
        <f>D55</f>
        <v>300000</v>
      </c>
      <c r="E54" s="31">
        <f>E55</f>
        <v>300000</v>
      </c>
      <c r="F54" s="31">
        <f>F55</f>
        <v>0</v>
      </c>
      <c r="G54" s="28">
        <v>0</v>
      </c>
      <c r="H54" s="33">
        <f t="shared" si="1"/>
        <v>0</v>
      </c>
    </row>
    <row r="55" spans="1:8" ht="25.5">
      <c r="A55" s="13" t="s">
        <v>120</v>
      </c>
      <c r="B55" s="3" t="s">
        <v>304</v>
      </c>
      <c r="C55" s="34">
        <v>0</v>
      </c>
      <c r="D55" s="34">
        <v>300000</v>
      </c>
      <c r="E55" s="34">
        <v>300000</v>
      </c>
      <c r="F55" s="34">
        <v>0</v>
      </c>
      <c r="G55" s="27">
        <v>0</v>
      </c>
      <c r="H55" s="30">
        <f t="shared" si="1"/>
        <v>0</v>
      </c>
    </row>
    <row r="56" spans="1:8" ht="12.75">
      <c r="A56" s="23" t="s">
        <v>21</v>
      </c>
      <c r="B56" s="23" t="s">
        <v>22</v>
      </c>
      <c r="C56" s="31">
        <f>C57</f>
        <v>10149248</v>
      </c>
      <c r="D56" s="31">
        <f>D57</f>
        <v>6289244.88</v>
      </c>
      <c r="E56" s="31">
        <f>E57</f>
        <v>0</v>
      </c>
      <c r="F56" s="31">
        <f>F57</f>
        <v>0</v>
      </c>
      <c r="G56" s="27">
        <f t="shared" si="0"/>
        <v>0</v>
      </c>
      <c r="H56" s="33">
        <f t="shared" si="1"/>
        <v>6289244.88</v>
      </c>
    </row>
    <row r="57" spans="1:8" ht="12.75">
      <c r="A57" s="3" t="s">
        <v>128</v>
      </c>
      <c r="B57" s="3" t="s">
        <v>305</v>
      </c>
      <c r="C57" s="3">
        <v>10149248</v>
      </c>
      <c r="D57" s="34">
        <v>6289244.88</v>
      </c>
      <c r="E57" s="34">
        <v>0</v>
      </c>
      <c r="F57" s="34">
        <v>0</v>
      </c>
      <c r="G57" s="27">
        <f t="shared" si="0"/>
        <v>0</v>
      </c>
      <c r="H57" s="30">
        <f t="shared" si="1"/>
        <v>6289244.88</v>
      </c>
    </row>
    <row r="58" spans="1:8" ht="12.75">
      <c r="A58" s="23" t="s">
        <v>23</v>
      </c>
      <c r="B58" s="23" t="s">
        <v>24</v>
      </c>
      <c r="C58" s="31">
        <f>C63+C67+C68+C69+C59+C70</f>
        <v>9749800</v>
      </c>
      <c r="D58" s="31">
        <f>D63+D67+D68+D69+D59+D70</f>
        <v>12406079.48</v>
      </c>
      <c r="E58" s="31">
        <f>E63+E67+E68+E69+E59+E70</f>
        <v>7181660.66</v>
      </c>
      <c r="F58" s="31">
        <f>F63+F67+F68+F69+F59+F71+F70</f>
        <v>6109923.04</v>
      </c>
      <c r="G58" s="28">
        <f t="shared" si="0"/>
        <v>57.88823674374848</v>
      </c>
      <c r="H58" s="33">
        <f t="shared" si="1"/>
        <v>5224418.82</v>
      </c>
    </row>
    <row r="59" spans="1:8" ht="25.5">
      <c r="A59" s="17" t="s">
        <v>126</v>
      </c>
      <c r="B59" s="3" t="s">
        <v>306</v>
      </c>
      <c r="C59" s="39">
        <f>C60+C62</f>
        <v>538014</v>
      </c>
      <c r="D59" s="39">
        <f>D60+D62+D61</f>
        <v>538014</v>
      </c>
      <c r="E59" s="39">
        <f>E60+E62+E61</f>
        <v>331869.87</v>
      </c>
      <c r="F59" s="39">
        <f>F60+F62+F61</f>
        <v>376557.81</v>
      </c>
      <c r="G59" s="27">
        <f>E59/D59*100</f>
        <v>61.68424427617125</v>
      </c>
      <c r="H59" s="30">
        <f>D59-E59</f>
        <v>206144.13</v>
      </c>
    </row>
    <row r="60" spans="1:8" ht="12.75">
      <c r="A60" s="3" t="s">
        <v>113</v>
      </c>
      <c r="B60" s="3" t="s">
        <v>307</v>
      </c>
      <c r="C60" s="39">
        <v>413203</v>
      </c>
      <c r="D60" s="39">
        <v>413203</v>
      </c>
      <c r="E60" s="39">
        <v>255089.66</v>
      </c>
      <c r="F60" s="34">
        <v>289572.57</v>
      </c>
      <c r="G60" s="27">
        <f>E60/D60*100</f>
        <v>61.73470666960308</v>
      </c>
      <c r="H60" s="30">
        <f>D60-E60</f>
        <v>158113.34</v>
      </c>
    </row>
    <row r="61" spans="1:8" ht="12.75">
      <c r="A61" s="5" t="s">
        <v>116</v>
      </c>
      <c r="B61" s="3" t="s">
        <v>382</v>
      </c>
      <c r="C61" s="39"/>
      <c r="D61" s="39">
        <v>0</v>
      </c>
      <c r="E61" s="39">
        <v>0</v>
      </c>
      <c r="F61" s="34">
        <v>0</v>
      </c>
      <c r="G61" s="27"/>
      <c r="H61" s="30"/>
    </row>
    <row r="62" spans="1:8" ht="12.75">
      <c r="A62" s="3" t="s">
        <v>115</v>
      </c>
      <c r="B62" s="3" t="s">
        <v>308</v>
      </c>
      <c r="C62" s="39">
        <v>124811</v>
      </c>
      <c r="D62" s="39">
        <v>124811</v>
      </c>
      <c r="E62" s="39">
        <v>76780.21</v>
      </c>
      <c r="F62" s="34">
        <v>86985.24</v>
      </c>
      <c r="G62" s="27">
        <f>E62/D62*100</f>
        <v>61.51718197915248</v>
      </c>
      <c r="H62" s="30">
        <f>D62-E62</f>
        <v>48030.78999999999</v>
      </c>
    </row>
    <row r="63" spans="1:8" s="2" customFormat="1" ht="25.5">
      <c r="A63" s="17" t="s">
        <v>130</v>
      </c>
      <c r="B63" s="3" t="s">
        <v>309</v>
      </c>
      <c r="C63" s="34">
        <f>C64+C65+C66</f>
        <v>6322000</v>
      </c>
      <c r="D63" s="34">
        <f>D64+D65+D66</f>
        <v>6120000</v>
      </c>
      <c r="E63" s="34">
        <f>E64+E65+E66</f>
        <v>4303448.5600000005</v>
      </c>
      <c r="F63" s="34">
        <f>F64+F65+F66</f>
        <v>3503504.6799999997</v>
      </c>
      <c r="G63" s="27">
        <f t="shared" si="0"/>
        <v>70.31778692810458</v>
      </c>
      <c r="H63" s="30">
        <f t="shared" si="1"/>
        <v>1816551.4399999995</v>
      </c>
    </row>
    <row r="64" spans="1:8" s="2" customFormat="1" ht="12.75">
      <c r="A64" s="3" t="s">
        <v>131</v>
      </c>
      <c r="B64" s="3" t="s">
        <v>310</v>
      </c>
      <c r="C64" s="3">
        <v>4852000</v>
      </c>
      <c r="D64" s="34">
        <v>5004000</v>
      </c>
      <c r="E64" s="34">
        <v>3217278.43</v>
      </c>
      <c r="F64" s="3">
        <v>2612437.65</v>
      </c>
      <c r="G64" s="27">
        <f t="shared" si="0"/>
        <v>64.2941332933653</v>
      </c>
      <c r="H64" s="30">
        <f t="shared" si="1"/>
        <v>1786721.5699999998</v>
      </c>
    </row>
    <row r="65" spans="1:8" s="2" customFormat="1" ht="12.75">
      <c r="A65" s="5" t="s">
        <v>132</v>
      </c>
      <c r="B65" s="3" t="s">
        <v>311</v>
      </c>
      <c r="C65" s="3">
        <v>5000</v>
      </c>
      <c r="D65" s="34">
        <v>5000</v>
      </c>
      <c r="E65" s="34">
        <v>200</v>
      </c>
      <c r="F65" s="3">
        <v>200</v>
      </c>
      <c r="G65" s="27">
        <f t="shared" si="0"/>
        <v>4</v>
      </c>
      <c r="H65" s="30">
        <f t="shared" si="1"/>
        <v>4800</v>
      </c>
    </row>
    <row r="66" spans="1:8" s="2" customFormat="1" ht="25.5">
      <c r="A66" s="17" t="s">
        <v>133</v>
      </c>
      <c r="B66" s="3" t="s">
        <v>312</v>
      </c>
      <c r="C66" s="3">
        <v>1465000</v>
      </c>
      <c r="D66" s="34">
        <v>1111000</v>
      </c>
      <c r="E66" s="34">
        <v>1085970.13</v>
      </c>
      <c r="F66" s="3">
        <v>890867.03</v>
      </c>
      <c r="G66" s="27">
        <f t="shared" si="0"/>
        <v>97.74708640864085</v>
      </c>
      <c r="H66" s="30">
        <f t="shared" si="1"/>
        <v>25029.87000000011</v>
      </c>
    </row>
    <row r="67" spans="1:8" s="2" customFormat="1" ht="25.5">
      <c r="A67" s="13" t="s">
        <v>118</v>
      </c>
      <c r="B67" s="3" t="s">
        <v>313</v>
      </c>
      <c r="C67" s="3">
        <v>14200</v>
      </c>
      <c r="D67" s="34">
        <v>26025</v>
      </c>
      <c r="E67" s="34">
        <v>16540.88</v>
      </c>
      <c r="F67" s="3">
        <v>12118.33</v>
      </c>
      <c r="G67" s="27">
        <f t="shared" si="0"/>
        <v>63.557656099903944</v>
      </c>
      <c r="H67" s="30">
        <f t="shared" si="1"/>
        <v>9484.119999999999</v>
      </c>
    </row>
    <row r="68" spans="1:8" ht="25.5">
      <c r="A68" s="13" t="s">
        <v>120</v>
      </c>
      <c r="B68" s="3" t="s">
        <v>314</v>
      </c>
      <c r="C68" s="34">
        <v>2870586</v>
      </c>
      <c r="D68" s="34">
        <v>5716012.28</v>
      </c>
      <c r="E68" s="34">
        <v>2527014.79</v>
      </c>
      <c r="F68" s="11">
        <v>2202991.56</v>
      </c>
      <c r="G68" s="27">
        <f t="shared" si="0"/>
        <v>44.209400998697646</v>
      </c>
      <c r="H68" s="30">
        <f t="shared" si="1"/>
        <v>3188997.49</v>
      </c>
    </row>
    <row r="69" spans="1:8" ht="12.75">
      <c r="A69" s="5" t="s">
        <v>124</v>
      </c>
      <c r="B69" s="3" t="s">
        <v>315</v>
      </c>
      <c r="C69" s="34"/>
      <c r="D69" s="34">
        <v>1000</v>
      </c>
      <c r="E69" s="34">
        <v>0</v>
      </c>
      <c r="F69" s="11">
        <v>10985.29</v>
      </c>
      <c r="G69" s="27"/>
      <c r="H69" s="30"/>
    </row>
    <row r="70" spans="1:8" ht="12.75">
      <c r="A70" s="3" t="s">
        <v>336</v>
      </c>
      <c r="B70" s="3" t="s">
        <v>351</v>
      </c>
      <c r="C70" s="34">
        <v>5000</v>
      </c>
      <c r="D70" s="34">
        <v>5028.2</v>
      </c>
      <c r="E70" s="34">
        <v>2786.56</v>
      </c>
      <c r="F70" s="11">
        <v>3765.37</v>
      </c>
      <c r="G70" s="27"/>
      <c r="H70" s="30"/>
    </row>
    <row r="71" spans="1:8" ht="51">
      <c r="A71" s="17" t="s">
        <v>166</v>
      </c>
      <c r="B71" s="3" t="s">
        <v>316</v>
      </c>
      <c r="C71" s="34"/>
      <c r="D71" s="34"/>
      <c r="E71" s="34"/>
      <c r="F71" s="34">
        <v>0</v>
      </c>
      <c r="G71" s="27"/>
      <c r="H71" s="30">
        <f>D71-E71</f>
        <v>0</v>
      </c>
    </row>
    <row r="72" spans="1:8" ht="12.75">
      <c r="A72" s="1" t="s">
        <v>25</v>
      </c>
      <c r="B72" s="1" t="s">
        <v>317</v>
      </c>
      <c r="C72" s="33">
        <f>C73+C74+C75</f>
        <v>1048100.0000000001</v>
      </c>
      <c r="D72" s="33">
        <f>D73+D74+D75</f>
        <v>1048100.0000000001</v>
      </c>
      <c r="E72" s="33">
        <f>E73+E74+E75</f>
        <v>661832.68</v>
      </c>
      <c r="F72" s="33">
        <f>F73+F74+F75</f>
        <v>814311.38</v>
      </c>
      <c r="G72" s="28">
        <f t="shared" si="0"/>
        <v>63.145947905734175</v>
      </c>
      <c r="H72" s="33">
        <f t="shared" si="1"/>
        <v>386267.32000000007</v>
      </c>
    </row>
    <row r="73" spans="1:8" ht="12.75">
      <c r="A73" s="3" t="s">
        <v>113</v>
      </c>
      <c r="B73" s="3" t="s">
        <v>322</v>
      </c>
      <c r="C73" s="34">
        <v>776020.8</v>
      </c>
      <c r="D73" s="34">
        <v>776020.8</v>
      </c>
      <c r="E73" s="34">
        <v>498579.1</v>
      </c>
      <c r="F73" s="3">
        <v>604259.71</v>
      </c>
      <c r="G73" s="27">
        <f>E73/D73*100</f>
        <v>64.24816190493863</v>
      </c>
      <c r="H73" s="30">
        <f>D73-E73</f>
        <v>277441.70000000007</v>
      </c>
    </row>
    <row r="74" spans="1:8" ht="12.75">
      <c r="A74" s="3" t="s">
        <v>115</v>
      </c>
      <c r="B74" s="3" t="s">
        <v>323</v>
      </c>
      <c r="C74" s="34">
        <v>236442.07</v>
      </c>
      <c r="D74" s="34">
        <v>236442.07</v>
      </c>
      <c r="E74" s="34">
        <v>158268.44</v>
      </c>
      <c r="F74" s="3">
        <v>210051.67</v>
      </c>
      <c r="G74" s="27">
        <f>E74/D74*100</f>
        <v>66.93751243169204</v>
      </c>
      <c r="H74" s="30">
        <f>D74-E74</f>
        <v>78173.63</v>
      </c>
    </row>
    <row r="75" spans="1:8" ht="25.5">
      <c r="A75" s="13" t="s">
        <v>120</v>
      </c>
      <c r="B75" s="3" t="s">
        <v>324</v>
      </c>
      <c r="C75" s="34">
        <v>35637.13</v>
      </c>
      <c r="D75" s="34">
        <v>35637.13</v>
      </c>
      <c r="E75" s="34">
        <v>4985.14</v>
      </c>
      <c r="F75" s="3">
        <v>0</v>
      </c>
      <c r="G75" s="27">
        <f>E75/D75*100</f>
        <v>13.98861243876822</v>
      </c>
      <c r="H75" s="30">
        <f>D75-E75</f>
        <v>30651.989999999998</v>
      </c>
    </row>
    <row r="76" spans="1:8" ht="25.5">
      <c r="A76" s="14" t="s">
        <v>26</v>
      </c>
      <c r="B76" s="1" t="s">
        <v>27</v>
      </c>
      <c r="C76" s="33">
        <f>C77+C81+C88+C85+C86</f>
        <v>3650446</v>
      </c>
      <c r="D76" s="33">
        <f>D77+D81+D88+D85+D86+D90+D87</f>
        <v>4284484</v>
      </c>
      <c r="E76" s="33">
        <f>E77+E81+E88+E85+E86+E90+E87</f>
        <v>3094799.85</v>
      </c>
      <c r="F76" s="33">
        <f>F77+F81+F88+F85+F86+F90+F89</f>
        <v>2763067.0500000003</v>
      </c>
      <c r="G76" s="28">
        <f t="shared" si="0"/>
        <v>72.23273210963093</v>
      </c>
      <c r="H76" s="33">
        <f t="shared" si="1"/>
        <v>1189684.15</v>
      </c>
    </row>
    <row r="77" spans="1:8" ht="25.5">
      <c r="A77" s="17" t="s">
        <v>126</v>
      </c>
      <c r="B77" s="3" t="s">
        <v>127</v>
      </c>
      <c r="C77" s="34">
        <f>C78+C79+C80</f>
        <v>2765946</v>
      </c>
      <c r="D77" s="34">
        <f>D78+D79+D80</f>
        <v>2959846</v>
      </c>
      <c r="E77" s="34">
        <f>E78+E79+E80</f>
        <v>2052993.51</v>
      </c>
      <c r="F77" s="34">
        <f>F78+F79+F80</f>
        <v>1930781.2999999998</v>
      </c>
      <c r="G77" s="27">
        <f t="shared" si="0"/>
        <v>69.36149752385766</v>
      </c>
      <c r="H77" s="30">
        <f t="shared" si="1"/>
        <v>906852.49</v>
      </c>
    </row>
    <row r="78" spans="1:8" ht="12.75">
      <c r="A78" s="3" t="s">
        <v>113</v>
      </c>
      <c r="B78" s="3" t="s">
        <v>112</v>
      </c>
      <c r="C78" s="34">
        <f>C93+C110</f>
        <v>2117775</v>
      </c>
      <c r="D78" s="34">
        <f>D93+D110</f>
        <v>2259975</v>
      </c>
      <c r="E78" s="34">
        <f>E93+E110</f>
        <v>1587685.23</v>
      </c>
      <c r="F78" s="34">
        <f>F93+F110</f>
        <v>1492733.7799999998</v>
      </c>
      <c r="G78" s="27">
        <f t="shared" si="0"/>
        <v>70.25233597716789</v>
      </c>
      <c r="H78" s="30">
        <f t="shared" si="1"/>
        <v>672289.77</v>
      </c>
    </row>
    <row r="79" spans="1:8" ht="12.75">
      <c r="A79" s="3" t="s">
        <v>115</v>
      </c>
      <c r="B79" s="3" t="s">
        <v>114</v>
      </c>
      <c r="C79" s="34">
        <f>C95+C111</f>
        <v>648171</v>
      </c>
      <c r="D79" s="34">
        <f>D95+D111</f>
        <v>699871</v>
      </c>
      <c r="E79" s="34">
        <f>E95+E111</f>
        <v>465308.28</v>
      </c>
      <c r="F79" s="34">
        <f>F95+F111</f>
        <v>438047.51999999996</v>
      </c>
      <c r="G79" s="27">
        <f t="shared" si="0"/>
        <v>66.48486363915637</v>
      </c>
      <c r="H79" s="30">
        <f t="shared" si="1"/>
        <v>234562.71999999997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F94</f>
        <v>0</v>
      </c>
      <c r="G80" s="27"/>
      <c r="H80" s="30">
        <f>D80-E80</f>
        <v>0</v>
      </c>
    </row>
    <row r="81" spans="1:8" ht="25.5">
      <c r="A81" s="17" t="s">
        <v>130</v>
      </c>
      <c r="B81" s="3" t="s">
        <v>137</v>
      </c>
      <c r="C81" s="34">
        <f>C82+C83+C84</f>
        <v>652000</v>
      </c>
      <c r="D81" s="34">
        <f>D82+D83+D84</f>
        <v>699585</v>
      </c>
      <c r="E81" s="34">
        <f>E82+E83+E84</f>
        <v>601008.1</v>
      </c>
      <c r="F81" s="34">
        <f>F82+F83+F84</f>
        <v>444959.18</v>
      </c>
      <c r="G81" s="27">
        <f>E81/D81*100</f>
        <v>85.90923190177034</v>
      </c>
      <c r="H81" s="30">
        <f aca="true" t="shared" si="4" ref="H81:H173">D81-E81</f>
        <v>98576.90000000002</v>
      </c>
    </row>
    <row r="82" spans="1:8" ht="12.75">
      <c r="A82" s="3" t="s">
        <v>131</v>
      </c>
      <c r="B82" s="3" t="s">
        <v>134</v>
      </c>
      <c r="C82" s="34">
        <f>C101</f>
        <v>530000</v>
      </c>
      <c r="D82" s="34">
        <f aca="true" t="shared" si="5" ref="D82:E84">D101</f>
        <v>516585</v>
      </c>
      <c r="E82" s="34">
        <f t="shared" si="5"/>
        <v>419025.17</v>
      </c>
      <c r="F82" s="34">
        <f>F101</f>
        <v>330306.62</v>
      </c>
      <c r="G82" s="27">
        <f>E82/D82*100</f>
        <v>81.11446712544887</v>
      </c>
      <c r="H82" s="30">
        <f t="shared" si="4"/>
        <v>97559.83000000002</v>
      </c>
    </row>
    <row r="83" spans="1:8" ht="12.75">
      <c r="A83" s="5" t="s">
        <v>132</v>
      </c>
      <c r="B83" s="3" t="s">
        <v>135</v>
      </c>
      <c r="C83" s="34">
        <f>C102</f>
        <v>0</v>
      </c>
      <c r="D83" s="34">
        <f t="shared" si="5"/>
        <v>0</v>
      </c>
      <c r="E83" s="34">
        <f t="shared" si="5"/>
        <v>0</v>
      </c>
      <c r="F83" s="34">
        <f>F102</f>
        <v>0</v>
      </c>
      <c r="G83" s="27" t="e">
        <f>E83/D83*100</f>
        <v>#DIV/0!</v>
      </c>
      <c r="H83" s="30">
        <f t="shared" si="4"/>
        <v>0</v>
      </c>
    </row>
    <row r="84" spans="1:8" ht="25.5">
      <c r="A84" s="17" t="s">
        <v>133</v>
      </c>
      <c r="B84" s="3" t="s">
        <v>136</v>
      </c>
      <c r="C84" s="34">
        <f>C103</f>
        <v>122000</v>
      </c>
      <c r="D84" s="34">
        <f t="shared" si="5"/>
        <v>183000</v>
      </c>
      <c r="E84" s="34">
        <f t="shared" si="5"/>
        <v>181982.93</v>
      </c>
      <c r="F84" s="34">
        <f>F103</f>
        <v>114652.56</v>
      </c>
      <c r="G84" s="27">
        <f>E84/D84*100</f>
        <v>99.44422404371585</v>
      </c>
      <c r="H84" s="30">
        <f t="shared" si="4"/>
        <v>1017.070000000007</v>
      </c>
    </row>
    <row r="85" spans="1:8" ht="25.5">
      <c r="A85" s="13" t="s">
        <v>118</v>
      </c>
      <c r="B85" s="3" t="s">
        <v>119</v>
      </c>
      <c r="C85" s="34">
        <f>C104</f>
        <v>56000</v>
      </c>
      <c r="D85" s="34">
        <f>D104+D96</f>
        <v>48900</v>
      </c>
      <c r="E85" s="34">
        <f>E104+E96</f>
        <v>19179.37</v>
      </c>
      <c r="F85" s="34">
        <f>F104+F96</f>
        <v>31522.37</v>
      </c>
      <c r="G85" s="27">
        <f>E85/D85*100</f>
        <v>39.22161554192229</v>
      </c>
      <c r="H85" s="30">
        <f t="shared" si="4"/>
        <v>29720.63</v>
      </c>
    </row>
    <row r="86" spans="1:8" ht="25.5">
      <c r="A86" s="13" t="s">
        <v>120</v>
      </c>
      <c r="B86" s="3" t="s">
        <v>121</v>
      </c>
      <c r="C86" s="34">
        <f>C97+C105+C115+C112</f>
        <v>176500</v>
      </c>
      <c r="D86" s="34">
        <f>D97+D105+D115+D112</f>
        <v>336153</v>
      </c>
      <c r="E86" s="34">
        <f>E97+E105+E115+E112</f>
        <v>181618.87</v>
      </c>
      <c r="F86" s="34">
        <f>F97+F105+F115+F112</f>
        <v>234554.19999999998</v>
      </c>
      <c r="G86" s="27">
        <f>E86/D86*100</f>
        <v>54.02863279518553</v>
      </c>
      <c r="H86" s="30">
        <f t="shared" si="4"/>
        <v>154534.13</v>
      </c>
    </row>
    <row r="87" spans="1:8" ht="12.75">
      <c r="A87" s="13" t="s">
        <v>377</v>
      </c>
      <c r="B87" s="3" t="s">
        <v>379</v>
      </c>
      <c r="C87" s="34"/>
      <c r="D87" s="34">
        <f>D106</f>
        <v>0</v>
      </c>
      <c r="E87" s="34">
        <f>E106</f>
        <v>0</v>
      </c>
      <c r="F87" s="34"/>
      <c r="G87" s="27"/>
      <c r="H87" s="30"/>
    </row>
    <row r="88" spans="1:8" ht="12.75">
      <c r="A88" s="5" t="s">
        <v>122</v>
      </c>
      <c r="B88" s="3" t="s">
        <v>123</v>
      </c>
      <c r="C88" s="34">
        <f>C98</f>
        <v>0</v>
      </c>
      <c r="D88" s="34">
        <f>D98</f>
        <v>0</v>
      </c>
      <c r="E88" s="34">
        <f>E113</f>
        <v>0</v>
      </c>
      <c r="F88" s="34"/>
      <c r="G88" s="27"/>
      <c r="H88" s="30">
        <f t="shared" si="4"/>
        <v>0</v>
      </c>
    </row>
    <row r="89" spans="1:8" ht="51">
      <c r="A89" s="17" t="s">
        <v>166</v>
      </c>
      <c r="B89" s="3" t="s">
        <v>281</v>
      </c>
      <c r="C89" s="34"/>
      <c r="D89" s="34"/>
      <c r="E89" s="34"/>
      <c r="F89" s="34">
        <f>F107</f>
        <v>0</v>
      </c>
      <c r="G89" s="27"/>
      <c r="H89" s="30">
        <f>D89-E89</f>
        <v>0</v>
      </c>
    </row>
    <row r="90" spans="1:8" ht="38.25">
      <c r="A90" s="13" t="s">
        <v>140</v>
      </c>
      <c r="B90" s="3" t="s">
        <v>141</v>
      </c>
      <c r="C90" s="34"/>
      <c r="D90" s="34">
        <f>D113+D108</f>
        <v>240000</v>
      </c>
      <c r="E90" s="34">
        <f>E113+E108</f>
        <v>240000</v>
      </c>
      <c r="F90" s="34">
        <f>F113+F108</f>
        <v>121250</v>
      </c>
      <c r="G90" s="27"/>
      <c r="H90" s="30"/>
    </row>
    <row r="91" spans="1:8" ht="12.75">
      <c r="A91" s="23" t="s">
        <v>28</v>
      </c>
      <c r="B91" s="23" t="s">
        <v>29</v>
      </c>
      <c r="C91" s="31">
        <f>C92+C97+C98</f>
        <v>591600</v>
      </c>
      <c r="D91" s="31">
        <f>D92+D97+D98+D96</f>
        <v>591600</v>
      </c>
      <c r="E91" s="31">
        <f>E92+E97+E98+E96</f>
        <v>394253.12</v>
      </c>
      <c r="F91" s="31">
        <f>F92+F97+F98+F96+F94</f>
        <v>472644.99999999994</v>
      </c>
      <c r="G91" s="28">
        <f>E91/D91*100</f>
        <v>66.64183908045976</v>
      </c>
      <c r="H91" s="33">
        <f t="shared" si="4"/>
        <v>197346.88</v>
      </c>
    </row>
    <row r="92" spans="1:8" ht="25.5">
      <c r="A92" s="17" t="s">
        <v>126</v>
      </c>
      <c r="B92" s="3" t="s">
        <v>264</v>
      </c>
      <c r="C92" s="34">
        <f>C93+C95</f>
        <v>528100</v>
      </c>
      <c r="D92" s="34">
        <f>D93+D95</f>
        <v>528100</v>
      </c>
      <c r="E92" s="34">
        <f>E93+E95</f>
        <v>383961.71</v>
      </c>
      <c r="F92" s="34">
        <f>F93+F95</f>
        <v>371392.14999999997</v>
      </c>
      <c r="G92" s="27">
        <f>E92/D92*100</f>
        <v>72.70625071009279</v>
      </c>
      <c r="H92" s="30">
        <f t="shared" si="4"/>
        <v>144138.28999999998</v>
      </c>
    </row>
    <row r="93" spans="1:8" ht="12.75">
      <c r="A93" s="3" t="s">
        <v>113</v>
      </c>
      <c r="B93" s="3" t="s">
        <v>265</v>
      </c>
      <c r="C93" s="34">
        <v>405600</v>
      </c>
      <c r="D93" s="25">
        <v>405600</v>
      </c>
      <c r="E93" s="25">
        <v>294901.45</v>
      </c>
      <c r="F93" s="3">
        <v>280278.6</v>
      </c>
      <c r="G93" s="27">
        <f>E93/D93*100</f>
        <v>72.70745808678501</v>
      </c>
      <c r="H93" s="30">
        <f t="shared" si="4"/>
        <v>110698.54999999999</v>
      </c>
    </row>
    <row r="94" spans="1:8" ht="12.75">
      <c r="A94" s="5" t="s">
        <v>116</v>
      </c>
      <c r="B94" s="3" t="s">
        <v>319</v>
      </c>
      <c r="C94" s="34"/>
      <c r="D94" s="25"/>
      <c r="E94" s="25"/>
      <c r="F94" s="3">
        <v>0</v>
      </c>
      <c r="G94" s="27"/>
      <c r="H94" s="30">
        <f>D94-E94</f>
        <v>0</v>
      </c>
    </row>
    <row r="95" spans="1:8" ht="12.75">
      <c r="A95" s="3" t="s">
        <v>115</v>
      </c>
      <c r="B95" s="3" t="s">
        <v>266</v>
      </c>
      <c r="C95" s="34">
        <v>122500</v>
      </c>
      <c r="D95" s="25">
        <v>122500</v>
      </c>
      <c r="E95" s="25">
        <v>89060.26</v>
      </c>
      <c r="F95" s="3">
        <v>91113.55</v>
      </c>
      <c r="G95" s="27">
        <f>E95/D95*100</f>
        <v>72.70225306122448</v>
      </c>
      <c r="H95" s="30">
        <f t="shared" si="4"/>
        <v>33439.740000000005</v>
      </c>
    </row>
    <row r="96" spans="1:8" ht="25.5">
      <c r="A96" s="13" t="s">
        <v>118</v>
      </c>
      <c r="B96" s="3" t="s">
        <v>344</v>
      </c>
      <c r="C96" s="34"/>
      <c r="D96" s="25"/>
      <c r="E96" s="25"/>
      <c r="F96" s="3">
        <v>10050.3</v>
      </c>
      <c r="G96" s="27"/>
      <c r="H96" s="30"/>
    </row>
    <row r="97" spans="1:8" ht="25.5">
      <c r="A97" s="13" t="s">
        <v>120</v>
      </c>
      <c r="B97" s="3" t="s">
        <v>267</v>
      </c>
      <c r="C97" s="3">
        <v>63500</v>
      </c>
      <c r="D97" s="34">
        <v>63500</v>
      </c>
      <c r="E97" s="34">
        <v>10291.41</v>
      </c>
      <c r="F97" s="3">
        <v>91202.55</v>
      </c>
      <c r="G97" s="27">
        <f>E97/D97*100</f>
        <v>16.206944881889765</v>
      </c>
      <c r="H97" s="30">
        <f>D97-E97</f>
        <v>53208.59</v>
      </c>
    </row>
    <row r="98" spans="1:8" ht="12.75">
      <c r="A98" s="5" t="s">
        <v>138</v>
      </c>
      <c r="B98" s="3" t="s">
        <v>268</v>
      </c>
      <c r="C98" s="3"/>
      <c r="D98" s="34"/>
      <c r="E98" s="34"/>
      <c r="F98" s="34"/>
      <c r="G98" s="27"/>
      <c r="H98" s="30">
        <f>D98-E98</f>
        <v>0</v>
      </c>
    </row>
    <row r="99" spans="1:8" ht="38.25" customHeight="1">
      <c r="A99" s="24" t="s">
        <v>30</v>
      </c>
      <c r="B99" s="23" t="s">
        <v>31</v>
      </c>
      <c r="C99" s="31">
        <f>C100+C104+C105</f>
        <v>719000</v>
      </c>
      <c r="D99" s="31">
        <f>D100+D104+D105+D108+D106</f>
        <v>1059138</v>
      </c>
      <c r="E99" s="31">
        <f>E100+E104+E105+E108+E106</f>
        <v>887632.82</v>
      </c>
      <c r="F99" s="31">
        <f>F100+F104+F105+F107+F108</f>
        <v>598201.25</v>
      </c>
      <c r="G99" s="28">
        <f>E99/D99*100</f>
        <v>83.80709784749484</v>
      </c>
      <c r="H99" s="33">
        <f t="shared" si="4"/>
        <v>171505.18000000005</v>
      </c>
    </row>
    <row r="100" spans="1:8" ht="24" customHeight="1">
      <c r="A100" s="17" t="s">
        <v>130</v>
      </c>
      <c r="B100" s="3" t="s">
        <v>269</v>
      </c>
      <c r="C100" s="35">
        <f>C101+C102+C103</f>
        <v>652000</v>
      </c>
      <c r="D100" s="35">
        <f>D101+D102+D103</f>
        <v>699585</v>
      </c>
      <c r="E100" s="35">
        <f>E101+E102+E103</f>
        <v>601008.1</v>
      </c>
      <c r="F100" s="35">
        <f>F101+F102+F103</f>
        <v>444959.18</v>
      </c>
      <c r="G100" s="27">
        <f aca="true" t="shared" si="6" ref="G100:G106">E100/D100*100</f>
        <v>85.90923190177034</v>
      </c>
      <c r="H100" s="30">
        <f aca="true" t="shared" si="7" ref="H100:H106">D100-E100</f>
        <v>98576.90000000002</v>
      </c>
    </row>
    <row r="101" spans="1:8" ht="16.5" customHeight="1">
      <c r="A101" s="3" t="s">
        <v>131</v>
      </c>
      <c r="B101" s="3" t="s">
        <v>270</v>
      </c>
      <c r="C101" s="35">
        <v>530000</v>
      </c>
      <c r="D101" s="35">
        <v>516585</v>
      </c>
      <c r="E101" s="35">
        <v>419025.17</v>
      </c>
      <c r="F101" s="36">
        <v>330306.62</v>
      </c>
      <c r="G101" s="27">
        <f t="shared" si="6"/>
        <v>81.11446712544887</v>
      </c>
      <c r="H101" s="30">
        <f t="shared" si="7"/>
        <v>97559.83000000002</v>
      </c>
    </row>
    <row r="102" spans="1:8" ht="16.5" customHeight="1">
      <c r="A102" s="5" t="s">
        <v>132</v>
      </c>
      <c r="B102" s="3" t="s">
        <v>271</v>
      </c>
      <c r="C102" s="35">
        <v>0</v>
      </c>
      <c r="D102" s="35">
        <v>0</v>
      </c>
      <c r="E102" s="35">
        <v>0</v>
      </c>
      <c r="F102" s="31"/>
      <c r="G102" s="27" t="e">
        <f t="shared" si="6"/>
        <v>#DIV/0!</v>
      </c>
      <c r="H102" s="30">
        <f t="shared" si="7"/>
        <v>0</v>
      </c>
    </row>
    <row r="103" spans="1:8" ht="25.5">
      <c r="A103" s="17" t="s">
        <v>133</v>
      </c>
      <c r="B103" s="3" t="s">
        <v>272</v>
      </c>
      <c r="C103" s="35">
        <v>122000</v>
      </c>
      <c r="D103" s="35">
        <v>183000</v>
      </c>
      <c r="E103" s="35">
        <v>181982.93</v>
      </c>
      <c r="F103" s="35">
        <v>114652.56</v>
      </c>
      <c r="G103" s="27">
        <f t="shared" si="6"/>
        <v>99.44422404371585</v>
      </c>
      <c r="H103" s="30">
        <f t="shared" si="7"/>
        <v>1017.070000000007</v>
      </c>
    </row>
    <row r="104" spans="1:8" ht="25.5">
      <c r="A104" s="13" t="s">
        <v>118</v>
      </c>
      <c r="B104" s="3" t="s">
        <v>273</v>
      </c>
      <c r="C104" s="35">
        <v>56000</v>
      </c>
      <c r="D104" s="35">
        <v>48900</v>
      </c>
      <c r="E104" s="35">
        <v>19179.37</v>
      </c>
      <c r="F104" s="35">
        <v>21472.07</v>
      </c>
      <c r="G104" s="27">
        <f t="shared" si="6"/>
        <v>39.22161554192229</v>
      </c>
      <c r="H104" s="30">
        <f t="shared" si="7"/>
        <v>29720.63</v>
      </c>
    </row>
    <row r="105" spans="1:8" ht="25.5">
      <c r="A105" s="13" t="s">
        <v>120</v>
      </c>
      <c r="B105" s="3" t="s">
        <v>274</v>
      </c>
      <c r="C105" s="35">
        <v>11000</v>
      </c>
      <c r="D105" s="35">
        <v>70653</v>
      </c>
      <c r="E105" s="35">
        <v>27445.35</v>
      </c>
      <c r="F105" s="35">
        <v>10520</v>
      </c>
      <c r="G105" s="27">
        <f t="shared" si="6"/>
        <v>38.84527196297397</v>
      </c>
      <c r="H105" s="30">
        <f t="shared" si="7"/>
        <v>43207.65</v>
      </c>
    </row>
    <row r="106" spans="1:8" ht="12.75">
      <c r="A106" s="13" t="s">
        <v>377</v>
      </c>
      <c r="B106" s="3" t="s">
        <v>378</v>
      </c>
      <c r="C106" s="35"/>
      <c r="D106" s="35">
        <v>0</v>
      </c>
      <c r="E106" s="35">
        <v>0</v>
      </c>
      <c r="F106" s="35"/>
      <c r="G106" s="27" t="e">
        <f t="shared" si="6"/>
        <v>#DIV/0!</v>
      </c>
      <c r="H106" s="30">
        <f t="shared" si="7"/>
        <v>0</v>
      </c>
    </row>
    <row r="107" spans="1:8" ht="51">
      <c r="A107" s="17" t="s">
        <v>166</v>
      </c>
      <c r="B107" s="3" t="s">
        <v>320</v>
      </c>
      <c r="C107" s="35"/>
      <c r="D107" s="35"/>
      <c r="E107" s="35"/>
      <c r="F107" s="35">
        <v>0</v>
      </c>
      <c r="G107" s="27"/>
      <c r="H107" s="30">
        <f aca="true" t="shared" si="8" ref="H107:H113">D107-E107</f>
        <v>0</v>
      </c>
    </row>
    <row r="108" spans="1:8" ht="38.25">
      <c r="A108" s="13" t="s">
        <v>140</v>
      </c>
      <c r="B108" s="3" t="s">
        <v>350</v>
      </c>
      <c r="C108" s="35"/>
      <c r="D108" s="35">
        <v>240000</v>
      </c>
      <c r="E108" s="35">
        <v>240000</v>
      </c>
      <c r="F108" s="35">
        <v>121250</v>
      </c>
      <c r="G108" s="27"/>
      <c r="H108" s="30"/>
    </row>
    <row r="109" spans="1:8" ht="12.75">
      <c r="A109" s="23" t="s">
        <v>32</v>
      </c>
      <c r="B109" s="1" t="s">
        <v>33</v>
      </c>
      <c r="C109" s="33">
        <f>C110+C111+C112</f>
        <v>2293846</v>
      </c>
      <c r="D109" s="33">
        <f>D110+D111+D112+D113</f>
        <v>2587746</v>
      </c>
      <c r="E109" s="33">
        <f>E110+E111+E112+E113</f>
        <v>1784048.9100000001</v>
      </c>
      <c r="F109" s="33">
        <f>F110+F111+F112+F113</f>
        <v>1653601.7999999998</v>
      </c>
      <c r="G109" s="27">
        <f>E109/D109*100</f>
        <v>68.94219564053041</v>
      </c>
      <c r="H109" s="30">
        <f t="shared" si="8"/>
        <v>803697.0899999999</v>
      </c>
    </row>
    <row r="110" spans="1:8" ht="12.75">
      <c r="A110" s="3" t="s">
        <v>389</v>
      </c>
      <c r="B110" s="3" t="s">
        <v>399</v>
      </c>
      <c r="C110" s="34">
        <v>1712175</v>
      </c>
      <c r="D110" s="34">
        <v>1854375</v>
      </c>
      <c r="E110" s="34">
        <v>1292783.78</v>
      </c>
      <c r="F110" s="11">
        <v>1212455.18</v>
      </c>
      <c r="G110" s="27">
        <f>E110/D110*100</f>
        <v>69.71533697337378</v>
      </c>
      <c r="H110" s="30">
        <f t="shared" si="8"/>
        <v>561591.22</v>
      </c>
    </row>
    <row r="111" spans="1:8" ht="12.75">
      <c r="A111" s="3" t="s">
        <v>115</v>
      </c>
      <c r="B111" s="3" t="s">
        <v>400</v>
      </c>
      <c r="C111" s="34">
        <v>525671</v>
      </c>
      <c r="D111" s="34">
        <v>577371</v>
      </c>
      <c r="E111" s="34">
        <v>376248.02</v>
      </c>
      <c r="F111" s="11">
        <v>346933.97</v>
      </c>
      <c r="G111" s="27">
        <f>E111/D111*100</f>
        <v>65.16572879483037</v>
      </c>
      <c r="H111" s="30">
        <f t="shared" si="8"/>
        <v>201122.97999999998</v>
      </c>
    </row>
    <row r="112" spans="1:8" ht="25.5">
      <c r="A112" s="13" t="s">
        <v>120</v>
      </c>
      <c r="B112" s="3" t="s">
        <v>325</v>
      </c>
      <c r="C112" s="34">
        <v>56000</v>
      </c>
      <c r="D112" s="34">
        <v>156000</v>
      </c>
      <c r="E112" s="34">
        <v>115017.11</v>
      </c>
      <c r="F112" s="3">
        <v>94212.65</v>
      </c>
      <c r="G112" s="27">
        <f>E112/D112*100</f>
        <v>73.72891666666666</v>
      </c>
      <c r="H112" s="30">
        <f t="shared" si="8"/>
        <v>40982.89</v>
      </c>
    </row>
    <row r="113" spans="1:8" ht="12.75">
      <c r="A113" s="5" t="s">
        <v>122</v>
      </c>
      <c r="B113" s="3" t="s">
        <v>365</v>
      </c>
      <c r="C113" s="34"/>
      <c r="D113" s="34"/>
      <c r="E113" s="34"/>
      <c r="F113" s="34"/>
      <c r="G113" s="27" t="e">
        <f>E113/D113*100</f>
        <v>#DIV/0!</v>
      </c>
      <c r="H113" s="30">
        <f t="shared" si="8"/>
        <v>0</v>
      </c>
    </row>
    <row r="114" spans="1:8" ht="38.25">
      <c r="A114" s="24" t="s">
        <v>34</v>
      </c>
      <c r="B114" s="23" t="s">
        <v>35</v>
      </c>
      <c r="C114" s="31">
        <f>C115</f>
        <v>46000</v>
      </c>
      <c r="D114" s="31">
        <f>D115</f>
        <v>46000</v>
      </c>
      <c r="E114" s="31">
        <f>E115</f>
        <v>28865</v>
      </c>
      <c r="F114" s="31">
        <f>F115</f>
        <v>38619</v>
      </c>
      <c r="G114" s="28">
        <f>E114/D114*100</f>
        <v>62.74999999999999</v>
      </c>
      <c r="H114" s="33">
        <f t="shared" si="4"/>
        <v>17135</v>
      </c>
    </row>
    <row r="115" spans="1:8" ht="25.5">
      <c r="A115" s="13" t="s">
        <v>120</v>
      </c>
      <c r="B115" s="3" t="s">
        <v>384</v>
      </c>
      <c r="C115" s="34">
        <v>46000</v>
      </c>
      <c r="D115" s="11">
        <v>46000</v>
      </c>
      <c r="E115" s="3">
        <v>28865</v>
      </c>
      <c r="F115" s="34">
        <v>38619</v>
      </c>
      <c r="G115" s="27">
        <f>E115/D115*100</f>
        <v>62.74999999999999</v>
      </c>
      <c r="H115" s="30">
        <f t="shared" si="4"/>
        <v>17135</v>
      </c>
    </row>
    <row r="116" spans="1:8" ht="12.75">
      <c r="A116" s="1" t="s">
        <v>36</v>
      </c>
      <c r="B116" s="1" t="s">
        <v>37</v>
      </c>
      <c r="C116" s="33">
        <f>C117+C121+C122+C127+C123+C124+C125+C126</f>
        <v>26330740.630000003</v>
      </c>
      <c r="D116" s="33">
        <f>D117+D121+D122+D127+D123+D124+D125+D126</f>
        <v>31095099.740000002</v>
      </c>
      <c r="E116" s="33">
        <f>E117+E121+E122+E127+E123+E124+E125+E126</f>
        <v>15117186.899999999</v>
      </c>
      <c r="F116" s="33">
        <f>F117+F121+F122+F127+F123+F124+F125+F126</f>
        <v>23179871.02</v>
      </c>
      <c r="G116" s="28">
        <f>E116/D116*100</f>
        <v>48.61597816505347</v>
      </c>
      <c r="H116" s="33">
        <f t="shared" si="4"/>
        <v>15977912.840000004</v>
      </c>
    </row>
    <row r="117" spans="1:8" ht="25.5">
      <c r="A117" s="17" t="s">
        <v>126</v>
      </c>
      <c r="B117" s="3" t="s">
        <v>127</v>
      </c>
      <c r="C117" s="34">
        <f>C118+C119+C120</f>
        <v>2819860.2800000003</v>
      </c>
      <c r="D117" s="34">
        <f>D118+D119+D120</f>
        <v>2845452.38</v>
      </c>
      <c r="E117" s="34">
        <f>E118+E119+E120</f>
        <v>1805616.24</v>
      </c>
      <c r="F117" s="34">
        <f>F118+F119+F120</f>
        <v>1845654.3399999999</v>
      </c>
      <c r="G117" s="27">
        <f>E117/D117*100</f>
        <v>63.4562100807324</v>
      </c>
      <c r="H117" s="30">
        <f t="shared" si="4"/>
        <v>1039836.1399999999</v>
      </c>
    </row>
    <row r="118" spans="1:8" ht="12.75">
      <c r="A118" s="3" t="s">
        <v>113</v>
      </c>
      <c r="B118" s="3" t="s">
        <v>112</v>
      </c>
      <c r="C118" s="34">
        <f aca="true" t="shared" si="9" ref="C118:E119">C130+C144</f>
        <v>2164216.5</v>
      </c>
      <c r="D118" s="34">
        <f t="shared" si="9"/>
        <v>2175216.5</v>
      </c>
      <c r="E118" s="34">
        <f t="shared" si="9"/>
        <v>1376610</v>
      </c>
      <c r="F118" s="34">
        <f>F130</f>
        <v>1460534.18</v>
      </c>
      <c r="G118" s="27">
        <f>E118/D118*100</f>
        <v>63.28611427873961</v>
      </c>
      <c r="H118" s="30">
        <f t="shared" si="4"/>
        <v>798606.5</v>
      </c>
    </row>
    <row r="119" spans="1:8" ht="12.75">
      <c r="A119" s="3" t="s">
        <v>115</v>
      </c>
      <c r="B119" s="3" t="s">
        <v>114</v>
      </c>
      <c r="C119" s="34">
        <f t="shared" si="9"/>
        <v>653643.78</v>
      </c>
      <c r="D119" s="34">
        <f t="shared" si="9"/>
        <v>656965.88</v>
      </c>
      <c r="E119" s="34">
        <f t="shared" si="9"/>
        <v>415736.24000000005</v>
      </c>
      <c r="F119" s="34">
        <f>F131</f>
        <v>385120.16</v>
      </c>
      <c r="G119" s="27">
        <f>E119/D119*100</f>
        <v>63.281252901596666</v>
      </c>
      <c r="H119" s="30">
        <f t="shared" si="4"/>
        <v>241229.63999999996</v>
      </c>
    </row>
    <row r="120" spans="1:8" ht="12.75">
      <c r="A120" s="5" t="s">
        <v>116</v>
      </c>
      <c r="B120" s="3" t="s">
        <v>117</v>
      </c>
      <c r="C120" s="34">
        <f>C132</f>
        <v>2000</v>
      </c>
      <c r="D120" s="34">
        <f>D132</f>
        <v>13270</v>
      </c>
      <c r="E120" s="34">
        <f>E132</f>
        <v>13270</v>
      </c>
      <c r="F120" s="34">
        <f>F132</f>
        <v>0</v>
      </c>
      <c r="G120" s="27">
        <f>E120/D120*100</f>
        <v>100</v>
      </c>
      <c r="H120" s="30">
        <f t="shared" si="4"/>
        <v>0</v>
      </c>
    </row>
    <row r="121" spans="1:8" ht="25.5">
      <c r="A121" s="13" t="s">
        <v>118</v>
      </c>
      <c r="B121" s="3" t="s">
        <v>119</v>
      </c>
      <c r="C121" s="34">
        <f>C133+C146</f>
        <v>180000</v>
      </c>
      <c r="D121" s="34">
        <f>D133+D146</f>
        <v>237000</v>
      </c>
      <c r="E121" s="34">
        <f>E133+E146</f>
        <v>156646.95</v>
      </c>
      <c r="F121" s="34">
        <f>F133+F146</f>
        <v>126932.51</v>
      </c>
      <c r="G121" s="27">
        <f>E121/D121*100</f>
        <v>66.0957594936709</v>
      </c>
      <c r="H121" s="30">
        <f t="shared" si="4"/>
        <v>80353.04999999999</v>
      </c>
    </row>
    <row r="122" spans="1:8" ht="25.5">
      <c r="A122" s="13" t="s">
        <v>120</v>
      </c>
      <c r="B122" s="3" t="s">
        <v>121</v>
      </c>
      <c r="C122" s="34">
        <f>C134+C140+C147+C137</f>
        <v>9790259.89</v>
      </c>
      <c r="D122" s="34">
        <f>D134+D140+D147+D137</f>
        <v>18000415.51</v>
      </c>
      <c r="E122" s="34">
        <f>E134+E140+E147+E137</f>
        <v>5612212.91</v>
      </c>
      <c r="F122" s="34">
        <f>F134+F140+F147</f>
        <v>7793058.34</v>
      </c>
      <c r="G122" s="27">
        <f>E122/D122*100</f>
        <v>31.178240896062515</v>
      </c>
      <c r="H122" s="30">
        <f t="shared" si="4"/>
        <v>12388202.600000001</v>
      </c>
    </row>
    <row r="123" spans="1:8" ht="12.75">
      <c r="A123" s="5" t="s">
        <v>149</v>
      </c>
      <c r="B123" s="3" t="s">
        <v>123</v>
      </c>
      <c r="C123" s="3"/>
      <c r="D123" s="3"/>
      <c r="E123" s="3"/>
      <c r="F123" s="34">
        <f>F149</f>
        <v>0</v>
      </c>
      <c r="G123" s="27"/>
      <c r="H123" s="30">
        <f>D123-E123</f>
        <v>0</v>
      </c>
    </row>
    <row r="124" spans="1:8" ht="38.25">
      <c r="A124" s="13" t="s">
        <v>172</v>
      </c>
      <c r="B124" s="3" t="s">
        <v>346</v>
      </c>
      <c r="C124" s="34">
        <f>C148</f>
        <v>0</v>
      </c>
      <c r="D124" s="34">
        <f>D148</f>
        <v>0</v>
      </c>
      <c r="E124" s="34">
        <f>E148</f>
        <v>0</v>
      </c>
      <c r="F124" s="34">
        <f>F148</f>
        <v>1470000</v>
      </c>
      <c r="G124" s="27"/>
      <c r="H124" s="30">
        <f>D124-E124</f>
        <v>0</v>
      </c>
    </row>
    <row r="125" spans="1:8" ht="51">
      <c r="A125" s="17" t="s">
        <v>154</v>
      </c>
      <c r="B125" s="3" t="s">
        <v>158</v>
      </c>
      <c r="C125" s="3">
        <f>C150</f>
        <v>1900000</v>
      </c>
      <c r="D125" s="3">
        <f aca="true" t="shared" si="10" ref="D125:F126">D150</f>
        <v>1939000</v>
      </c>
      <c r="E125" s="3">
        <f>E150</f>
        <v>1308500</v>
      </c>
      <c r="F125" s="3">
        <f t="shared" si="10"/>
        <v>1236620</v>
      </c>
      <c r="G125" s="27">
        <f>E125/D125*100</f>
        <v>67.48323878287778</v>
      </c>
      <c r="H125" s="30">
        <f>D125-E125</f>
        <v>630500</v>
      </c>
    </row>
    <row r="126" spans="1:8" ht="12.75">
      <c r="A126" s="17" t="s">
        <v>156</v>
      </c>
      <c r="B126" s="3" t="s">
        <v>159</v>
      </c>
      <c r="C126" s="3">
        <f>C151</f>
        <v>0</v>
      </c>
      <c r="D126" s="3">
        <f t="shared" si="10"/>
        <v>0</v>
      </c>
      <c r="E126" s="3">
        <f>E151</f>
        <v>0</v>
      </c>
      <c r="F126" s="3">
        <f t="shared" si="10"/>
        <v>71947.44</v>
      </c>
      <c r="G126" s="27" t="e">
        <f>E126/D126*100</f>
        <v>#DIV/0!</v>
      </c>
      <c r="H126" s="30">
        <f>D126-E126</f>
        <v>0</v>
      </c>
    </row>
    <row r="127" spans="1:8" ht="38.25">
      <c r="A127" s="13" t="s">
        <v>140</v>
      </c>
      <c r="B127" s="3" t="s">
        <v>141</v>
      </c>
      <c r="C127" s="34">
        <f>C135+C138+C152+C141</f>
        <v>11640620.46</v>
      </c>
      <c r="D127" s="34">
        <f>D135+D138+D152+D141</f>
        <v>8073231.85</v>
      </c>
      <c r="E127" s="34">
        <f>E135+E138+E152+E141</f>
        <v>6234210.8</v>
      </c>
      <c r="F127" s="34">
        <f>F135+F138+F152+F141</f>
        <v>10635658.39</v>
      </c>
      <c r="G127" s="27">
        <f>E127/D127*100</f>
        <v>77.22075763252111</v>
      </c>
      <c r="H127" s="30">
        <f t="shared" si="4"/>
        <v>1839021.0499999998</v>
      </c>
    </row>
    <row r="128" spans="1:8" ht="12.75">
      <c r="A128" s="23" t="s">
        <v>2</v>
      </c>
      <c r="B128" s="23" t="s">
        <v>38</v>
      </c>
      <c r="C128" s="31">
        <f>C129+C133+C134+C135</f>
        <v>10532300</v>
      </c>
      <c r="D128" s="31">
        <f>D129+D133+D134+D135</f>
        <v>10517600</v>
      </c>
      <c r="E128" s="31">
        <f>E129+E133+E134+E135</f>
        <v>7005033.83</v>
      </c>
      <c r="F128" s="31">
        <f>F129+F133+F134+F135</f>
        <v>8030256.029999999</v>
      </c>
      <c r="G128" s="28">
        <f>E128/D128*100</f>
        <v>66.60296864303643</v>
      </c>
      <c r="H128" s="33">
        <f t="shared" si="4"/>
        <v>3512566.17</v>
      </c>
    </row>
    <row r="129" spans="1:8" ht="25.5">
      <c r="A129" s="17" t="s">
        <v>126</v>
      </c>
      <c r="B129" s="3" t="s">
        <v>142</v>
      </c>
      <c r="C129" s="34">
        <f>C130+C131+C132</f>
        <v>2807600</v>
      </c>
      <c r="D129" s="34">
        <f>D130+D131+D132</f>
        <v>2818870</v>
      </c>
      <c r="E129" s="34">
        <f>E130+E131+E132</f>
        <v>1793355.96</v>
      </c>
      <c r="F129" s="34">
        <f>F130+F131+F132</f>
        <v>1845654.3399999999</v>
      </c>
      <c r="G129" s="27">
        <f>E129/D129*100</f>
        <v>63.61967596944875</v>
      </c>
      <c r="H129" s="30">
        <f t="shared" si="4"/>
        <v>1025514.04</v>
      </c>
    </row>
    <row r="130" spans="1:8" ht="12.75">
      <c r="A130" s="3" t="s">
        <v>113</v>
      </c>
      <c r="B130" s="3" t="s">
        <v>143</v>
      </c>
      <c r="C130" s="34">
        <v>2154800</v>
      </c>
      <c r="D130" s="34">
        <v>2154800</v>
      </c>
      <c r="E130" s="34">
        <v>1367193.5</v>
      </c>
      <c r="F130" s="34">
        <v>1460534.18</v>
      </c>
      <c r="G130" s="27">
        <f>E130/D130*100</f>
        <v>63.44874234267681</v>
      </c>
      <c r="H130" s="30">
        <f t="shared" si="4"/>
        <v>787606.5</v>
      </c>
    </row>
    <row r="131" spans="1:8" ht="12.75">
      <c r="A131" s="3" t="s">
        <v>115</v>
      </c>
      <c r="B131" s="3" t="s">
        <v>144</v>
      </c>
      <c r="C131" s="34">
        <v>650800</v>
      </c>
      <c r="D131" s="34">
        <v>650800</v>
      </c>
      <c r="E131" s="34">
        <v>412892.46</v>
      </c>
      <c r="F131" s="34">
        <v>385120.16</v>
      </c>
      <c r="G131" s="27">
        <f>E131/D131*100</f>
        <v>63.44383220651506</v>
      </c>
      <c r="H131" s="30">
        <f t="shared" si="4"/>
        <v>237907.53999999998</v>
      </c>
    </row>
    <row r="132" spans="1:8" ht="12.75">
      <c r="A132" s="5" t="s">
        <v>116</v>
      </c>
      <c r="B132" s="3" t="s">
        <v>145</v>
      </c>
      <c r="C132" s="34">
        <v>2000</v>
      </c>
      <c r="D132" s="34">
        <v>13270</v>
      </c>
      <c r="E132" s="34">
        <v>13270</v>
      </c>
      <c r="F132" s="34">
        <v>0</v>
      </c>
      <c r="G132" s="27">
        <f>E132/D132*100</f>
        <v>100</v>
      </c>
      <c r="H132" s="30">
        <f t="shared" si="4"/>
        <v>0</v>
      </c>
    </row>
    <row r="133" spans="1:8" ht="25.5">
      <c r="A133" s="13" t="s">
        <v>118</v>
      </c>
      <c r="B133" s="3" t="s">
        <v>146</v>
      </c>
      <c r="C133" s="3">
        <v>180000</v>
      </c>
      <c r="D133" s="34">
        <v>180000</v>
      </c>
      <c r="E133" s="34">
        <v>99646.95</v>
      </c>
      <c r="F133" s="34">
        <v>126932.51</v>
      </c>
      <c r="G133" s="27">
        <f>E133/D133*100</f>
        <v>55.35941666666666</v>
      </c>
      <c r="H133" s="30">
        <f t="shared" si="4"/>
        <v>80353.05</v>
      </c>
    </row>
    <row r="134" spans="1:8" ht="25.5">
      <c r="A134" s="13" t="s">
        <v>120</v>
      </c>
      <c r="B134" s="3" t="s">
        <v>147</v>
      </c>
      <c r="C134" s="34">
        <v>1201100</v>
      </c>
      <c r="D134" s="34">
        <v>1179530</v>
      </c>
      <c r="E134" s="34">
        <v>398325.51</v>
      </c>
      <c r="F134" s="34">
        <v>667341.1</v>
      </c>
      <c r="G134" s="27">
        <f>E134/D134*100</f>
        <v>33.7698498554509</v>
      </c>
      <c r="H134" s="30">
        <f>D134-E134</f>
        <v>781204.49</v>
      </c>
    </row>
    <row r="135" spans="1:8" ht="51">
      <c r="A135" s="13" t="s">
        <v>402</v>
      </c>
      <c r="B135" s="3" t="s">
        <v>390</v>
      </c>
      <c r="C135" s="34">
        <v>6343600</v>
      </c>
      <c r="D135" s="34">
        <v>6339200</v>
      </c>
      <c r="E135" s="34">
        <v>4713705.41</v>
      </c>
      <c r="F135" s="34">
        <v>5390328.08</v>
      </c>
      <c r="G135" s="27">
        <f>E135/D135*100</f>
        <v>74.35804849192328</v>
      </c>
      <c r="H135" s="30">
        <f>D135-E135</f>
        <v>1625494.5899999999</v>
      </c>
    </row>
    <row r="136" spans="1:8" ht="12.75">
      <c r="A136" s="23" t="s">
        <v>3</v>
      </c>
      <c r="B136" s="23" t="s">
        <v>39</v>
      </c>
      <c r="C136" s="31">
        <f>C138</f>
        <v>263000</v>
      </c>
      <c r="D136" s="31">
        <f>D138+D137</f>
        <v>463000</v>
      </c>
      <c r="E136" s="31">
        <f>E138+E137</f>
        <v>400147.34</v>
      </c>
      <c r="F136" s="31">
        <f>F138</f>
        <v>372844.53</v>
      </c>
      <c r="G136" s="28">
        <f>E136/D136*100</f>
        <v>86.42491144708424</v>
      </c>
      <c r="H136" s="33">
        <f t="shared" si="4"/>
        <v>62852.659999999974</v>
      </c>
    </row>
    <row r="137" spans="1:8" ht="25.5">
      <c r="A137" s="13" t="s">
        <v>120</v>
      </c>
      <c r="B137" s="3" t="s">
        <v>356</v>
      </c>
      <c r="C137" s="31"/>
      <c r="D137" s="36">
        <v>0</v>
      </c>
      <c r="E137" s="35">
        <v>0</v>
      </c>
      <c r="F137" s="31"/>
      <c r="G137" s="28"/>
      <c r="H137" s="33"/>
    </row>
    <row r="138" spans="1:8" ht="51">
      <c r="A138" s="13" t="s">
        <v>402</v>
      </c>
      <c r="B138" s="3" t="s">
        <v>391</v>
      </c>
      <c r="C138" s="3">
        <v>263000</v>
      </c>
      <c r="D138" s="34">
        <v>463000</v>
      </c>
      <c r="E138" s="34">
        <v>400147.34</v>
      </c>
      <c r="F138" s="34">
        <v>372844.53</v>
      </c>
      <c r="G138" s="27">
        <f>E138/D138*100</f>
        <v>86.42491144708424</v>
      </c>
      <c r="H138" s="30">
        <f t="shared" si="4"/>
        <v>62852.659999999974</v>
      </c>
    </row>
    <row r="139" spans="1:8" ht="12.75">
      <c r="A139" s="23" t="s">
        <v>40</v>
      </c>
      <c r="B139" s="23" t="s">
        <v>41</v>
      </c>
      <c r="C139" s="31">
        <f>C140+C141</f>
        <v>11493940.629999999</v>
      </c>
      <c r="D139" s="31">
        <f>D140+D141</f>
        <v>15529009.24</v>
      </c>
      <c r="E139" s="31">
        <f>E140+E141</f>
        <v>5749501.13</v>
      </c>
      <c r="F139" s="31">
        <f>F140+F141</f>
        <v>9350853.63</v>
      </c>
      <c r="G139" s="28">
        <f>E139/D139*100</f>
        <v>37.024262405551895</v>
      </c>
      <c r="H139" s="33">
        <f t="shared" si="4"/>
        <v>9779508.11</v>
      </c>
    </row>
    <row r="140" spans="1:8" ht="25.5">
      <c r="A140" s="13" t="s">
        <v>120</v>
      </c>
      <c r="B140" s="3" t="s">
        <v>148</v>
      </c>
      <c r="C140" s="3">
        <v>6504920.17</v>
      </c>
      <c r="D140" s="3">
        <v>14302977.39</v>
      </c>
      <c r="E140" s="34">
        <v>4629143.08</v>
      </c>
      <c r="F140" s="34">
        <v>4741525.73</v>
      </c>
      <c r="G140" s="27">
        <f>E140/D140*100</f>
        <v>32.36489126548217</v>
      </c>
      <c r="H140" s="30">
        <f t="shared" si="4"/>
        <v>9673834.31</v>
      </c>
    </row>
    <row r="141" spans="1:8" ht="51">
      <c r="A141" s="13" t="s">
        <v>402</v>
      </c>
      <c r="B141" s="3" t="s">
        <v>401</v>
      </c>
      <c r="C141" s="3">
        <v>4989020.46</v>
      </c>
      <c r="D141" s="3">
        <v>1226031.85</v>
      </c>
      <c r="E141" s="34">
        <v>1120358.05</v>
      </c>
      <c r="F141" s="3">
        <v>4609327.9</v>
      </c>
      <c r="G141" s="27">
        <f>E141/D141*100</f>
        <v>91.38082750460357</v>
      </c>
      <c r="H141" s="30">
        <f t="shared" si="4"/>
        <v>105673.80000000005</v>
      </c>
    </row>
    <row r="142" spans="1:8" ht="25.5">
      <c r="A142" s="24" t="s">
        <v>4</v>
      </c>
      <c r="B142" s="23" t="s">
        <v>42</v>
      </c>
      <c r="C142" s="31">
        <f>C147+C148+C149+C150+C151+C152+C146+C143</f>
        <v>4041499.9999999995</v>
      </c>
      <c r="D142" s="31">
        <f>D147+D148+D149+D150+D151+D152+D146+D143</f>
        <v>4585490.5</v>
      </c>
      <c r="E142" s="31">
        <f>E147+E148+E149+E150+E151+E152+E146+E143</f>
        <v>1962504.5999999999</v>
      </c>
      <c r="F142" s="31">
        <f>F147+F148+F149+F150+F151+F152+F146</f>
        <v>5425916.83</v>
      </c>
      <c r="G142" s="28">
        <f>E142/D142*100</f>
        <v>42.79813904314053</v>
      </c>
      <c r="H142" s="33">
        <f t="shared" si="4"/>
        <v>2622985.9000000004</v>
      </c>
    </row>
    <row r="143" spans="1:8" ht="25.5">
      <c r="A143" s="17" t="s">
        <v>126</v>
      </c>
      <c r="B143" s="3" t="s">
        <v>385</v>
      </c>
      <c r="C143" s="35">
        <f>C144+C145</f>
        <v>12260.28</v>
      </c>
      <c r="D143" s="35">
        <f>D144+D145</f>
        <v>26582.38</v>
      </c>
      <c r="E143" s="35">
        <f>E144+E145</f>
        <v>12260.28</v>
      </c>
      <c r="F143" s="31"/>
      <c r="G143" s="28"/>
      <c r="H143" s="33"/>
    </row>
    <row r="144" spans="1:8" ht="12.75">
      <c r="A144" s="3" t="s">
        <v>113</v>
      </c>
      <c r="B144" s="3" t="s">
        <v>386</v>
      </c>
      <c r="C144" s="35">
        <v>9416.5</v>
      </c>
      <c r="D144" s="35">
        <v>20416.5</v>
      </c>
      <c r="E144" s="35">
        <v>9416.5</v>
      </c>
      <c r="F144" s="31"/>
      <c r="G144" s="28"/>
      <c r="H144" s="33"/>
    </row>
    <row r="145" spans="1:8" ht="12.75">
      <c r="A145" s="3" t="s">
        <v>115</v>
      </c>
      <c r="B145" s="3" t="s">
        <v>387</v>
      </c>
      <c r="C145" s="35">
        <v>2843.78</v>
      </c>
      <c r="D145" s="35">
        <v>6165.88</v>
      </c>
      <c r="E145" s="35">
        <v>2843.78</v>
      </c>
      <c r="F145" s="31"/>
      <c r="G145" s="28"/>
      <c r="H145" s="33"/>
    </row>
    <row r="146" spans="1:8" ht="25.5">
      <c r="A146" s="13" t="s">
        <v>118</v>
      </c>
      <c r="B146" s="3" t="s">
        <v>334</v>
      </c>
      <c r="C146" s="35"/>
      <c r="D146" s="35">
        <v>57000</v>
      </c>
      <c r="E146" s="36">
        <v>57000</v>
      </c>
      <c r="F146" s="31"/>
      <c r="G146" s="28"/>
      <c r="H146" s="33"/>
    </row>
    <row r="147" spans="1:8" ht="25.5">
      <c r="A147" s="13" t="s">
        <v>120</v>
      </c>
      <c r="B147" s="3" t="s">
        <v>151</v>
      </c>
      <c r="C147" s="3">
        <v>2084239.72</v>
      </c>
      <c r="D147" s="3">
        <v>2517908.12</v>
      </c>
      <c r="E147" s="34">
        <v>584744.32</v>
      </c>
      <c r="F147" s="3">
        <v>2384191.51</v>
      </c>
      <c r="G147" s="27">
        <f>E147/D147*100</f>
        <v>23.2234176996101</v>
      </c>
      <c r="H147" s="30">
        <f t="shared" si="4"/>
        <v>1933163.8000000003</v>
      </c>
    </row>
    <row r="148" spans="1:8" ht="40.5" customHeight="1">
      <c r="A148" s="13" t="s">
        <v>172</v>
      </c>
      <c r="B148" s="3" t="s">
        <v>345</v>
      </c>
      <c r="C148" s="3"/>
      <c r="D148" s="34">
        <v>0</v>
      </c>
      <c r="E148" s="34">
        <v>0</v>
      </c>
      <c r="F148" s="34">
        <v>1470000</v>
      </c>
      <c r="G148" s="27" t="e">
        <f>E148/D148*100</f>
        <v>#DIV/0!</v>
      </c>
      <c r="H148" s="30">
        <f t="shared" si="4"/>
        <v>0</v>
      </c>
    </row>
    <row r="149" spans="1:8" ht="12.75">
      <c r="A149" s="5" t="s">
        <v>149</v>
      </c>
      <c r="B149" s="3" t="s">
        <v>153</v>
      </c>
      <c r="C149" s="3"/>
      <c r="D149" s="34"/>
      <c r="E149" s="34">
        <v>0</v>
      </c>
      <c r="F149" s="34"/>
      <c r="G149" s="27"/>
      <c r="H149" s="30">
        <f t="shared" si="4"/>
        <v>0</v>
      </c>
    </row>
    <row r="150" spans="1:8" ht="51">
      <c r="A150" s="17" t="s">
        <v>154</v>
      </c>
      <c r="B150" s="3" t="s">
        <v>155</v>
      </c>
      <c r="C150" s="3">
        <v>1900000</v>
      </c>
      <c r="D150" s="34">
        <v>1939000</v>
      </c>
      <c r="E150" s="34">
        <v>1308500</v>
      </c>
      <c r="F150" s="3">
        <v>1236620</v>
      </c>
      <c r="G150" s="27">
        <f>E150/D150*100</f>
        <v>67.48323878287778</v>
      </c>
      <c r="H150" s="30">
        <f t="shared" si="4"/>
        <v>630500</v>
      </c>
    </row>
    <row r="151" spans="1:8" ht="12.75">
      <c r="A151" s="17" t="s">
        <v>156</v>
      </c>
      <c r="B151" s="3" t="s">
        <v>157</v>
      </c>
      <c r="C151" s="3">
        <v>0</v>
      </c>
      <c r="D151" s="34">
        <v>0</v>
      </c>
      <c r="E151" s="34">
        <v>0</v>
      </c>
      <c r="F151" s="34">
        <v>71947.44</v>
      </c>
      <c r="G151" s="27" t="e">
        <f>E151/D151*100</f>
        <v>#DIV/0!</v>
      </c>
      <c r="H151" s="30">
        <f t="shared" si="4"/>
        <v>0</v>
      </c>
    </row>
    <row r="152" spans="1:8" ht="51">
      <c r="A152" s="13" t="s">
        <v>402</v>
      </c>
      <c r="B152" s="3" t="s">
        <v>392</v>
      </c>
      <c r="C152" s="3">
        <v>45000</v>
      </c>
      <c r="D152" s="34">
        <v>45000</v>
      </c>
      <c r="E152" s="34">
        <v>0</v>
      </c>
      <c r="F152" s="34">
        <v>263157.88</v>
      </c>
      <c r="G152" s="27">
        <f>E152/D152*100</f>
        <v>0</v>
      </c>
      <c r="H152" s="30">
        <f t="shared" si="4"/>
        <v>45000</v>
      </c>
    </row>
    <row r="153" spans="1:8" ht="12.75">
      <c r="A153" s="1" t="s">
        <v>43</v>
      </c>
      <c r="B153" s="1" t="s">
        <v>44</v>
      </c>
      <c r="C153" s="33">
        <f>C156+C157+C155+C159+C158</f>
        <v>19885262.310000002</v>
      </c>
      <c r="D153" s="33">
        <f>D156+D157+D155+D159+D158+D154</f>
        <v>29591307.32</v>
      </c>
      <c r="E153" s="33">
        <f>E156+E157+E155+E159+E158+E154</f>
        <v>15834259.530000001</v>
      </c>
      <c r="F153" s="33">
        <f>F156+F157+F155+F159+F158</f>
        <v>20256119.84</v>
      </c>
      <c r="G153" s="28">
        <f>E153/D153*100</f>
        <v>53.50983435361112</v>
      </c>
      <c r="H153" s="33">
        <f t="shared" si="4"/>
        <v>13757047.79</v>
      </c>
    </row>
    <row r="154" spans="1:8" ht="38.25">
      <c r="A154" s="13" t="s">
        <v>415</v>
      </c>
      <c r="B154" s="3" t="s">
        <v>416</v>
      </c>
      <c r="C154" s="31"/>
      <c r="D154" s="35">
        <f>D169</f>
        <v>1500000</v>
      </c>
      <c r="E154" s="35">
        <f>E169</f>
        <v>406258.8</v>
      </c>
      <c r="F154" s="33"/>
      <c r="G154" s="28"/>
      <c r="H154" s="33"/>
    </row>
    <row r="155" spans="1:8" ht="25.5">
      <c r="A155" s="13" t="s">
        <v>120</v>
      </c>
      <c r="B155" s="3" t="s">
        <v>330</v>
      </c>
      <c r="C155" s="35">
        <f>C161+C165+C170</f>
        <v>10230122.31</v>
      </c>
      <c r="D155" s="35">
        <f>D161+D165+D170</f>
        <v>15300167.32</v>
      </c>
      <c r="E155" s="35">
        <f>E161+E165+E170</f>
        <v>5241705.93</v>
      </c>
      <c r="F155" s="35">
        <f>F161+F165+F170</f>
        <v>7695593.24</v>
      </c>
      <c r="G155" s="27">
        <f>E155/D155*100</f>
        <v>34.259141226175814</v>
      </c>
      <c r="H155" s="30">
        <f>D155-E155</f>
        <v>10058461.39</v>
      </c>
    </row>
    <row r="156" spans="1:8" ht="38.25">
      <c r="A156" s="17" t="s">
        <v>160</v>
      </c>
      <c r="B156" s="3" t="s">
        <v>331</v>
      </c>
      <c r="C156" s="35">
        <f>C162</f>
        <v>4201300</v>
      </c>
      <c r="D156" s="35">
        <f>D162</f>
        <v>6714800</v>
      </c>
      <c r="E156" s="35">
        <f>E162</f>
        <v>4640856.8</v>
      </c>
      <c r="F156" s="35">
        <f>F162</f>
        <v>5710756.6</v>
      </c>
      <c r="G156" s="27">
        <f>E156/D156*100</f>
        <v>69.1138500029785</v>
      </c>
      <c r="H156" s="30">
        <f t="shared" si="4"/>
        <v>2073943.2000000002</v>
      </c>
    </row>
    <row r="157" spans="1:8" ht="51">
      <c r="A157" s="13" t="s">
        <v>402</v>
      </c>
      <c r="B157" s="3" t="s">
        <v>404</v>
      </c>
      <c r="C157" s="35">
        <f>C163+C171+C167</f>
        <v>953840</v>
      </c>
      <c r="D157" s="35">
        <f>D163+D171+D167</f>
        <v>1576340</v>
      </c>
      <c r="E157" s="35">
        <f>E163+E171+E167</f>
        <v>1045438</v>
      </c>
      <c r="F157" s="35">
        <f>F163+F166+F171+F167</f>
        <v>6849770</v>
      </c>
      <c r="G157" s="27">
        <f>E157/D157*100</f>
        <v>66.32059073550123</v>
      </c>
      <c r="H157" s="30">
        <f t="shared" si="4"/>
        <v>530902</v>
      </c>
    </row>
    <row r="158" spans="1:8" ht="57" customHeight="1">
      <c r="A158" s="13" t="s">
        <v>341</v>
      </c>
      <c r="B158" s="3" t="s">
        <v>342</v>
      </c>
      <c r="C158" s="35">
        <f>C166</f>
        <v>4500000</v>
      </c>
      <c r="D158" s="35">
        <f>D166</f>
        <v>4500000</v>
      </c>
      <c r="E158" s="35">
        <f>E166</f>
        <v>4500000</v>
      </c>
      <c r="F158" s="35">
        <f>F166</f>
        <v>0</v>
      </c>
      <c r="G158" s="27">
        <f>E158/D158*100</f>
        <v>100</v>
      </c>
      <c r="H158" s="30">
        <f>D158-E158</f>
        <v>0</v>
      </c>
    </row>
    <row r="159" spans="1:8" ht="12.75">
      <c r="A159" s="3" t="s">
        <v>124</v>
      </c>
      <c r="B159" s="3" t="s">
        <v>332</v>
      </c>
      <c r="C159" s="35">
        <f>C172</f>
        <v>0</v>
      </c>
      <c r="D159" s="35">
        <f>D172</f>
        <v>0</v>
      </c>
      <c r="E159" s="35">
        <f>E172</f>
        <v>0</v>
      </c>
      <c r="F159" s="35">
        <f>F172</f>
        <v>0</v>
      </c>
      <c r="G159" s="27"/>
      <c r="H159" s="30"/>
    </row>
    <row r="160" spans="1:8" ht="12.75">
      <c r="A160" s="23" t="s">
        <v>45</v>
      </c>
      <c r="B160" s="23" t="s">
        <v>46</v>
      </c>
      <c r="C160" s="31">
        <f>C162+C161+C163</f>
        <v>4392300</v>
      </c>
      <c r="D160" s="31">
        <f>D162+D161+D163</f>
        <v>7024800</v>
      </c>
      <c r="E160" s="31">
        <f>E162+E161+E163</f>
        <v>4893983.29</v>
      </c>
      <c r="F160" s="33">
        <f>F162+F161+F163</f>
        <v>5881756.6</v>
      </c>
      <c r="G160" s="28">
        <f>E160/D160*100</f>
        <v>69.66722597084615</v>
      </c>
      <c r="H160" s="33">
        <f t="shared" si="4"/>
        <v>2130816.71</v>
      </c>
    </row>
    <row r="161" spans="1:8" ht="25.5">
      <c r="A161" s="13" t="s">
        <v>120</v>
      </c>
      <c r="B161" s="3" t="s">
        <v>326</v>
      </c>
      <c r="C161" s="35">
        <v>20000</v>
      </c>
      <c r="D161" s="35">
        <v>140000</v>
      </c>
      <c r="E161" s="35">
        <v>83126.49</v>
      </c>
      <c r="F161" s="11">
        <v>0</v>
      </c>
      <c r="G161" s="27">
        <f aca="true" t="shared" si="11" ref="G161:G167">E161/D161*100</f>
        <v>59.37606428571429</v>
      </c>
      <c r="H161" s="30">
        <f aca="true" t="shared" si="12" ref="H161:H167">D161-E161</f>
        <v>56873.509999999995</v>
      </c>
    </row>
    <row r="162" spans="1:8" ht="38.25">
      <c r="A162" s="17" t="s">
        <v>160</v>
      </c>
      <c r="B162" s="3" t="s">
        <v>161</v>
      </c>
      <c r="C162" s="35">
        <v>4201300</v>
      </c>
      <c r="D162" s="35">
        <v>6714800</v>
      </c>
      <c r="E162" s="35">
        <v>4640856.8</v>
      </c>
      <c r="F162" s="34">
        <v>5710756.6</v>
      </c>
      <c r="G162" s="27">
        <f t="shared" si="11"/>
        <v>69.1138500029785</v>
      </c>
      <c r="H162" s="30">
        <f t="shared" si="12"/>
        <v>2073943.2000000002</v>
      </c>
    </row>
    <row r="163" spans="1:8" ht="51">
      <c r="A163" s="13" t="s">
        <v>402</v>
      </c>
      <c r="B163" s="3" t="s">
        <v>405</v>
      </c>
      <c r="C163" s="35">
        <v>171000</v>
      </c>
      <c r="D163" s="35">
        <v>170000</v>
      </c>
      <c r="E163" s="35">
        <v>170000</v>
      </c>
      <c r="F163" s="11">
        <v>171000</v>
      </c>
      <c r="G163" s="27">
        <f t="shared" si="11"/>
        <v>100</v>
      </c>
      <c r="H163" s="30">
        <f t="shared" si="12"/>
        <v>0</v>
      </c>
    </row>
    <row r="164" spans="1:8" ht="12.75">
      <c r="A164" s="23" t="s">
        <v>47</v>
      </c>
      <c r="B164" s="1" t="s">
        <v>48</v>
      </c>
      <c r="C164" s="33">
        <f>C166+C165+C167</f>
        <v>5586840</v>
      </c>
      <c r="D164" s="33">
        <f>D166+D165+D167</f>
        <v>7723240</v>
      </c>
      <c r="E164" s="33">
        <f>E166+E165+E167</f>
        <v>4879443.07</v>
      </c>
      <c r="F164" s="33">
        <f>F166+F165+F167</f>
        <v>6284736.25</v>
      </c>
      <c r="G164" s="27">
        <f t="shared" si="11"/>
        <v>63.17870569864461</v>
      </c>
      <c r="H164" s="30">
        <f t="shared" si="12"/>
        <v>2843796.9299999997</v>
      </c>
    </row>
    <row r="165" spans="1:8" ht="25.5">
      <c r="A165" s="13" t="s">
        <v>120</v>
      </c>
      <c r="B165" s="3" t="s">
        <v>327</v>
      </c>
      <c r="C165" s="40">
        <v>910000</v>
      </c>
      <c r="D165" s="40">
        <v>2902400</v>
      </c>
      <c r="E165" s="35">
        <v>139443.07</v>
      </c>
      <c r="F165" s="3">
        <v>2007199.25</v>
      </c>
      <c r="G165" s="27">
        <f t="shared" si="11"/>
        <v>4.80440566427784</v>
      </c>
      <c r="H165" s="30">
        <f t="shared" si="12"/>
        <v>2762956.93</v>
      </c>
    </row>
    <row r="166" spans="1:8" ht="37.5" customHeight="1">
      <c r="A166" s="17" t="s">
        <v>172</v>
      </c>
      <c r="B166" s="3" t="s">
        <v>403</v>
      </c>
      <c r="C166" s="3">
        <v>4500000</v>
      </c>
      <c r="D166" s="34">
        <v>4500000</v>
      </c>
      <c r="E166" s="35">
        <v>4500000</v>
      </c>
      <c r="F166" s="34">
        <v>0</v>
      </c>
      <c r="G166" s="27">
        <f t="shared" si="11"/>
        <v>100</v>
      </c>
      <c r="H166" s="30">
        <f t="shared" si="12"/>
        <v>0</v>
      </c>
    </row>
    <row r="167" spans="1:8" ht="54.75" customHeight="1">
      <c r="A167" s="13" t="s">
        <v>402</v>
      </c>
      <c r="B167" s="3" t="s">
        <v>406</v>
      </c>
      <c r="C167" s="3">
        <v>176840</v>
      </c>
      <c r="D167" s="34">
        <v>320840</v>
      </c>
      <c r="E167" s="34">
        <v>240000</v>
      </c>
      <c r="F167" s="34">
        <v>4277537</v>
      </c>
      <c r="G167" s="27">
        <f t="shared" si="11"/>
        <v>74.80364044383492</v>
      </c>
      <c r="H167" s="30">
        <f t="shared" si="12"/>
        <v>80840</v>
      </c>
    </row>
    <row r="168" spans="1:8" ht="12.75">
      <c r="A168" s="23" t="s">
        <v>49</v>
      </c>
      <c r="B168" s="23" t="s">
        <v>50</v>
      </c>
      <c r="C168" s="31">
        <f>C171+C170+C172</f>
        <v>9906122.31</v>
      </c>
      <c r="D168" s="31">
        <f>D171+D170+D172+D169</f>
        <v>14843267.32</v>
      </c>
      <c r="E168" s="31">
        <f>E171+E170+E172+E169</f>
        <v>6060833.17</v>
      </c>
      <c r="F168" s="31">
        <f>F171+F170+F172</f>
        <v>8089626.99</v>
      </c>
      <c r="G168" s="28">
        <f>E168/D168*100</f>
        <v>40.83220384930721</v>
      </c>
      <c r="H168" s="33">
        <f t="shared" si="4"/>
        <v>8782434.15</v>
      </c>
    </row>
    <row r="169" spans="1:8" ht="38.25">
      <c r="A169" s="13" t="s">
        <v>415</v>
      </c>
      <c r="B169" s="3" t="s">
        <v>416</v>
      </c>
      <c r="C169" s="31"/>
      <c r="D169" s="35">
        <v>1500000</v>
      </c>
      <c r="E169" s="35">
        <v>406258.8</v>
      </c>
      <c r="F169" s="31"/>
      <c r="G169" s="28"/>
      <c r="H169" s="33"/>
    </row>
    <row r="170" spans="1:8" ht="25.5">
      <c r="A170" s="13" t="s">
        <v>120</v>
      </c>
      <c r="B170" s="3" t="s">
        <v>328</v>
      </c>
      <c r="C170" s="35">
        <v>9300122.31</v>
      </c>
      <c r="D170" s="35">
        <v>12257767.32</v>
      </c>
      <c r="E170" s="35">
        <v>5019136.37</v>
      </c>
      <c r="F170" s="35">
        <v>5688393.99</v>
      </c>
      <c r="G170" s="27">
        <f>E170/D170*100</f>
        <v>40.94657892396672</v>
      </c>
      <c r="H170" s="30">
        <f>D170-E170</f>
        <v>7238630.95</v>
      </c>
    </row>
    <row r="171" spans="1:8" ht="51">
      <c r="A171" s="13" t="s">
        <v>402</v>
      </c>
      <c r="B171" s="3" t="s">
        <v>407</v>
      </c>
      <c r="C171" s="3">
        <v>606000</v>
      </c>
      <c r="D171" s="34">
        <v>1085500</v>
      </c>
      <c r="E171" s="34">
        <v>635438</v>
      </c>
      <c r="F171" s="34">
        <v>2401233</v>
      </c>
      <c r="G171" s="27">
        <f>E171/D171*100</f>
        <v>58.53873790879779</v>
      </c>
      <c r="H171" s="30">
        <f t="shared" si="4"/>
        <v>450062</v>
      </c>
    </row>
    <row r="172" spans="1:8" ht="12.75">
      <c r="A172" s="3" t="s">
        <v>124</v>
      </c>
      <c r="B172" s="3" t="s">
        <v>329</v>
      </c>
      <c r="C172" s="3">
        <v>0</v>
      </c>
      <c r="D172" s="34"/>
      <c r="E172" s="34"/>
      <c r="F172" s="34"/>
      <c r="G172" s="27"/>
      <c r="H172" s="30"/>
    </row>
    <row r="173" spans="1:8" ht="12.75">
      <c r="A173" s="1" t="s">
        <v>51</v>
      </c>
      <c r="B173" s="1" t="s">
        <v>52</v>
      </c>
      <c r="C173" s="33">
        <f aca="true" t="shared" si="13" ref="C173:F174">C174</f>
        <v>0</v>
      </c>
      <c r="D173" s="33">
        <f t="shared" si="13"/>
        <v>0</v>
      </c>
      <c r="E173" s="33">
        <f t="shared" si="13"/>
        <v>0</v>
      </c>
      <c r="F173" s="33">
        <f t="shared" si="13"/>
        <v>0</v>
      </c>
      <c r="G173" s="28" t="e">
        <f>E173/D173*100</f>
        <v>#DIV/0!</v>
      </c>
      <c r="H173" s="33">
        <f t="shared" si="4"/>
        <v>0</v>
      </c>
    </row>
    <row r="174" spans="1:8" ht="25.5">
      <c r="A174" s="24" t="s">
        <v>53</v>
      </c>
      <c r="B174" s="23" t="s">
        <v>54</v>
      </c>
      <c r="C174" s="31">
        <f t="shared" si="13"/>
        <v>0</v>
      </c>
      <c r="D174" s="31">
        <f t="shared" si="13"/>
        <v>0</v>
      </c>
      <c r="E174" s="31">
        <f t="shared" si="13"/>
        <v>0</v>
      </c>
      <c r="F174" s="31">
        <f t="shared" si="13"/>
        <v>0</v>
      </c>
      <c r="G174" s="28" t="e">
        <f>E174/D174*100</f>
        <v>#DIV/0!</v>
      </c>
      <c r="H174" s="30">
        <f aca="true" t="shared" si="14" ref="H174:H258">D174-E174</f>
        <v>0</v>
      </c>
    </row>
    <row r="175" spans="1:8" ht="25.5">
      <c r="A175" s="13" t="s">
        <v>120</v>
      </c>
      <c r="B175" s="3" t="s">
        <v>165</v>
      </c>
      <c r="C175" s="3">
        <v>0</v>
      </c>
      <c r="D175" s="34">
        <v>0</v>
      </c>
      <c r="E175" s="34">
        <v>0</v>
      </c>
      <c r="F175" s="34">
        <v>0</v>
      </c>
      <c r="G175" s="27" t="e">
        <f aca="true" t="shared" si="15" ref="G175:G259">E175/D175*100</f>
        <v>#DIV/0!</v>
      </c>
      <c r="H175" s="30">
        <f t="shared" si="14"/>
        <v>0</v>
      </c>
    </row>
    <row r="176" spans="1:8" ht="12.75">
      <c r="A176" s="1" t="s">
        <v>55</v>
      </c>
      <c r="B176" s="1" t="s">
        <v>56</v>
      </c>
      <c r="C176" s="33">
        <f>C177+C182+C183+C184+C189+C178+C179+C180+C187+C188+C190+C191+C192+C181+C186+C193</f>
        <v>205811980</v>
      </c>
      <c r="D176" s="33">
        <f>D177+D182+D183+D184+D189+D178+D179+D180+D187+D188+D190+D191+D192+D181+D186+D193+D185</f>
        <v>214954607</v>
      </c>
      <c r="E176" s="33">
        <f>E177+E182+E183+E184+E189+E178+E179+E180+E187+E188+E190+E191+E192+E181+E186+E193</f>
        <v>143603205.37</v>
      </c>
      <c r="F176" s="33">
        <f>F177+F182+F183+F184+F189+F178+F179+F180+F187+F188+F190+F191+F192+F181+F193+F186</f>
        <v>154471978.92999998</v>
      </c>
      <c r="G176" s="28">
        <f t="shared" si="15"/>
        <v>66.80629337244211</v>
      </c>
      <c r="H176" s="33">
        <f t="shared" si="14"/>
        <v>71351401.63</v>
      </c>
    </row>
    <row r="177" spans="1:8" ht="12.75">
      <c r="A177" s="17" t="s">
        <v>131</v>
      </c>
      <c r="B177" s="3" t="s">
        <v>191</v>
      </c>
      <c r="C177" s="35">
        <f aca="true" t="shared" si="16" ref="C177:C183">C217</f>
        <v>6975000</v>
      </c>
      <c r="D177" s="35">
        <f aca="true" t="shared" si="17" ref="D177:E180">D217</f>
        <v>6975000</v>
      </c>
      <c r="E177" s="35">
        <f t="shared" si="17"/>
        <v>4710145.87</v>
      </c>
      <c r="F177" s="35">
        <f aca="true" t="shared" si="18" ref="F177:F183">F217</f>
        <v>5256220.07</v>
      </c>
      <c r="G177" s="27">
        <f t="shared" si="15"/>
        <v>67.52897304659498</v>
      </c>
      <c r="H177" s="33">
        <f t="shared" si="14"/>
        <v>2264854.13</v>
      </c>
    </row>
    <row r="178" spans="1:8" ht="25.5">
      <c r="A178" s="17" t="s">
        <v>182</v>
      </c>
      <c r="B178" s="3" t="s">
        <v>192</v>
      </c>
      <c r="C178" s="35">
        <f t="shared" si="16"/>
        <v>10000</v>
      </c>
      <c r="D178" s="35">
        <f t="shared" si="17"/>
        <v>10000</v>
      </c>
      <c r="E178" s="35">
        <f t="shared" si="17"/>
        <v>517.5</v>
      </c>
      <c r="F178" s="35">
        <f t="shared" si="18"/>
        <v>0</v>
      </c>
      <c r="G178" s="27">
        <f t="shared" si="15"/>
        <v>5.175</v>
      </c>
      <c r="H178" s="30">
        <f t="shared" si="14"/>
        <v>9482.5</v>
      </c>
    </row>
    <row r="179" spans="1:8" ht="38.25">
      <c r="A179" s="17" t="s">
        <v>184</v>
      </c>
      <c r="B179" s="3" t="s">
        <v>193</v>
      </c>
      <c r="C179" s="35">
        <f t="shared" si="16"/>
        <v>2106000</v>
      </c>
      <c r="D179" s="35">
        <f t="shared" si="17"/>
        <v>2106000</v>
      </c>
      <c r="E179" s="35">
        <f t="shared" si="17"/>
        <v>1455850.68</v>
      </c>
      <c r="F179" s="35">
        <f t="shared" si="18"/>
        <v>1695900.89</v>
      </c>
      <c r="G179" s="27">
        <f t="shared" si="15"/>
        <v>69.12871225071224</v>
      </c>
      <c r="H179" s="30">
        <f t="shared" si="14"/>
        <v>650149.3200000001</v>
      </c>
    </row>
    <row r="180" spans="1:8" ht="12.75">
      <c r="A180" s="3" t="s">
        <v>113</v>
      </c>
      <c r="B180" s="3" t="s">
        <v>194</v>
      </c>
      <c r="C180" s="35">
        <f t="shared" si="16"/>
        <v>1573000</v>
      </c>
      <c r="D180" s="35">
        <f t="shared" si="17"/>
        <v>1573000</v>
      </c>
      <c r="E180" s="35">
        <f t="shared" si="17"/>
        <v>1019126.26</v>
      </c>
      <c r="F180" s="35">
        <f t="shared" si="18"/>
        <v>1119399.85</v>
      </c>
      <c r="G180" s="27">
        <f t="shared" si="15"/>
        <v>64.78870057215512</v>
      </c>
      <c r="H180" s="30">
        <f t="shared" si="14"/>
        <v>553873.74</v>
      </c>
    </row>
    <row r="181" spans="1:8" ht="12.75">
      <c r="A181" s="5" t="s">
        <v>116</v>
      </c>
      <c r="B181" s="3" t="s">
        <v>358</v>
      </c>
      <c r="C181" s="35">
        <f t="shared" si="16"/>
        <v>35000</v>
      </c>
      <c r="D181" s="35">
        <f aca="true" t="shared" si="19" ref="D181:E183">D221</f>
        <v>35000</v>
      </c>
      <c r="E181" s="35">
        <f t="shared" si="19"/>
        <v>0</v>
      </c>
      <c r="F181" s="35">
        <f t="shared" si="18"/>
        <v>0</v>
      </c>
      <c r="G181" s="27"/>
      <c r="H181" s="30"/>
    </row>
    <row r="182" spans="1:8" ht="12.75">
      <c r="A182" s="3" t="s">
        <v>115</v>
      </c>
      <c r="B182" s="3" t="s">
        <v>195</v>
      </c>
      <c r="C182" s="35">
        <f t="shared" si="16"/>
        <v>475100</v>
      </c>
      <c r="D182" s="35">
        <f t="shared" si="19"/>
        <v>475100</v>
      </c>
      <c r="E182" s="35">
        <f t="shared" si="19"/>
        <v>370125.29</v>
      </c>
      <c r="F182" s="35">
        <f t="shared" si="18"/>
        <v>307850.55</v>
      </c>
      <c r="G182" s="27">
        <f t="shared" si="15"/>
        <v>77.90471269206482</v>
      </c>
      <c r="H182" s="30">
        <f t="shared" si="14"/>
        <v>104974.71000000002</v>
      </c>
    </row>
    <row r="183" spans="1:8" ht="25.5">
      <c r="A183" s="13" t="s">
        <v>118</v>
      </c>
      <c r="B183" s="3" t="s">
        <v>196</v>
      </c>
      <c r="C183" s="35">
        <f t="shared" si="16"/>
        <v>192600</v>
      </c>
      <c r="D183" s="35">
        <f t="shared" si="19"/>
        <v>454050.8</v>
      </c>
      <c r="E183" s="35">
        <f t="shared" si="19"/>
        <v>270991.31</v>
      </c>
      <c r="F183" s="35">
        <f t="shared" si="18"/>
        <v>212511.53</v>
      </c>
      <c r="G183" s="27">
        <f t="shared" si="15"/>
        <v>59.68303766891282</v>
      </c>
      <c r="H183" s="30">
        <f t="shared" si="14"/>
        <v>183059.49</v>
      </c>
    </row>
    <row r="184" spans="1:8" ht="25.5">
      <c r="A184" s="13" t="s">
        <v>120</v>
      </c>
      <c r="B184" s="3" t="s">
        <v>197</v>
      </c>
      <c r="C184" s="35">
        <f>C212+C224</f>
        <v>1445580</v>
      </c>
      <c r="D184" s="35">
        <f>D212+D224</f>
        <v>1372256.2</v>
      </c>
      <c r="E184" s="35">
        <f>E212+E224</f>
        <v>1029053.42</v>
      </c>
      <c r="F184" s="35">
        <f>F212+F224</f>
        <v>1346855.3699999999</v>
      </c>
      <c r="G184" s="27">
        <f t="shared" si="15"/>
        <v>74.98989037178335</v>
      </c>
      <c r="H184" s="30">
        <f t="shared" si="14"/>
        <v>343202.7799999999</v>
      </c>
    </row>
    <row r="185" spans="1:8" ht="12.75">
      <c r="A185" s="13" t="s">
        <v>408</v>
      </c>
      <c r="B185" s="3" t="s">
        <v>410</v>
      </c>
      <c r="C185" s="35"/>
      <c r="D185" s="35">
        <f>D225</f>
        <v>28000</v>
      </c>
      <c r="E185" s="35"/>
      <c r="F185" s="35"/>
      <c r="G185" s="27"/>
      <c r="H185" s="30"/>
    </row>
    <row r="186" spans="1:8" ht="12.75">
      <c r="A186" s="13" t="s">
        <v>359</v>
      </c>
      <c r="B186" s="3" t="s">
        <v>372</v>
      </c>
      <c r="C186" s="35">
        <f>C226</f>
        <v>170000</v>
      </c>
      <c r="D186" s="35">
        <f>D226</f>
        <v>520000</v>
      </c>
      <c r="E186" s="35">
        <f>E226</f>
        <v>350000</v>
      </c>
      <c r="F186" s="35">
        <f>F226</f>
        <v>350000</v>
      </c>
      <c r="G186" s="27"/>
      <c r="H186" s="30"/>
    </row>
    <row r="187" spans="1:8" ht="38.25">
      <c r="A187" s="17" t="s">
        <v>172</v>
      </c>
      <c r="B187" s="3" t="s">
        <v>198</v>
      </c>
      <c r="C187" s="35">
        <f>C201</f>
        <v>4315000</v>
      </c>
      <c r="D187" s="35">
        <f>D201</f>
        <v>4315000</v>
      </c>
      <c r="E187" s="35">
        <f>E201</f>
        <v>1315000</v>
      </c>
      <c r="F187" s="35">
        <f>F201+F195</f>
        <v>99143.13</v>
      </c>
      <c r="G187" s="27">
        <f t="shared" si="15"/>
        <v>30.475086906141367</v>
      </c>
      <c r="H187" s="30">
        <f t="shared" si="14"/>
        <v>3000000</v>
      </c>
    </row>
    <row r="188" spans="1:8" ht="51">
      <c r="A188" s="17" t="s">
        <v>166</v>
      </c>
      <c r="B188" s="3" t="s">
        <v>199</v>
      </c>
      <c r="C188" s="35">
        <f>C196+C213+C202+C207</f>
        <v>104316700</v>
      </c>
      <c r="D188" s="35">
        <f>D196+D213+D202+D207</f>
        <v>104751700</v>
      </c>
      <c r="E188" s="35">
        <f>E196+E213+E202+E207</f>
        <v>71774840.77</v>
      </c>
      <c r="F188" s="35">
        <f>F196+F213+F202+F207</f>
        <v>80909319.75</v>
      </c>
      <c r="G188" s="27">
        <f t="shared" si="15"/>
        <v>68.51902238340762</v>
      </c>
      <c r="H188" s="30">
        <f t="shared" si="14"/>
        <v>32976859.230000004</v>
      </c>
    </row>
    <row r="189" spans="1:8" ht="12.75">
      <c r="A189" s="17" t="s">
        <v>168</v>
      </c>
      <c r="B189" s="3" t="s">
        <v>200</v>
      </c>
      <c r="C189" s="35">
        <f>C197+C203+C214+C208</f>
        <v>3757600</v>
      </c>
      <c r="D189" s="35">
        <f>D197+D203+D214+D208</f>
        <v>9551472.809999999</v>
      </c>
      <c r="E189" s="35">
        <f>E197+E203+E214+E208</f>
        <v>2093995.27</v>
      </c>
      <c r="F189" s="35">
        <f>F197+F203+F214+F208</f>
        <v>2933428.52</v>
      </c>
      <c r="G189" s="27">
        <f t="shared" si="15"/>
        <v>21.92327101436831</v>
      </c>
      <c r="H189" s="30">
        <f t="shared" si="14"/>
        <v>7457477.539999999</v>
      </c>
    </row>
    <row r="190" spans="1:8" ht="51">
      <c r="A190" s="17" t="s">
        <v>154</v>
      </c>
      <c r="B190" s="3" t="s">
        <v>201</v>
      </c>
      <c r="C190" s="35">
        <f>C198+C204+C209</f>
        <v>76392100</v>
      </c>
      <c r="D190" s="35">
        <f>D198+D204+D209</f>
        <v>76392100</v>
      </c>
      <c r="E190" s="35">
        <f>E198+E204+E209</f>
        <v>56581080.95</v>
      </c>
      <c r="F190" s="35">
        <f>F198+F204+F209</f>
        <v>56658264.11</v>
      </c>
      <c r="G190" s="27">
        <f t="shared" si="15"/>
        <v>74.06666520490994</v>
      </c>
      <c r="H190" s="30">
        <f t="shared" si="14"/>
        <v>19811019.049999997</v>
      </c>
    </row>
    <row r="191" spans="1:8" ht="12.75">
      <c r="A191" s="17" t="s">
        <v>156</v>
      </c>
      <c r="B191" s="3" t="s">
        <v>202</v>
      </c>
      <c r="C191" s="35">
        <f>C199+C205+C215+C210</f>
        <v>3993300</v>
      </c>
      <c r="D191" s="35">
        <f>D199+D205+D215+D210</f>
        <v>6323427.1899999995</v>
      </c>
      <c r="E191" s="35">
        <f>E199+E205+E215+E210</f>
        <v>2599138.58</v>
      </c>
      <c r="F191" s="35">
        <f>F199+F205+F215+F210</f>
        <v>3506278.33</v>
      </c>
      <c r="G191" s="27">
        <f t="shared" si="15"/>
        <v>41.10332106156504</v>
      </c>
      <c r="H191" s="30">
        <f t="shared" si="14"/>
        <v>3724288.6099999994</v>
      </c>
    </row>
    <row r="192" spans="1:8" ht="12.75">
      <c r="A192" s="3" t="s">
        <v>124</v>
      </c>
      <c r="B192" s="3" t="s">
        <v>203</v>
      </c>
      <c r="C192" s="35">
        <f aca="true" t="shared" si="20" ref="C192:F193">C227</f>
        <v>49000</v>
      </c>
      <c r="D192" s="35">
        <f t="shared" si="20"/>
        <v>50500</v>
      </c>
      <c r="E192" s="35">
        <f t="shared" si="20"/>
        <v>12334.71</v>
      </c>
      <c r="F192" s="35">
        <f t="shared" si="20"/>
        <v>75460.19</v>
      </c>
      <c r="G192" s="27">
        <f t="shared" si="15"/>
        <v>24.42516831683168</v>
      </c>
      <c r="H192" s="30">
        <f t="shared" si="14"/>
        <v>38165.29</v>
      </c>
    </row>
    <row r="193" spans="1:8" ht="12.75">
      <c r="A193" s="3" t="s">
        <v>336</v>
      </c>
      <c r="B193" s="3" t="s">
        <v>371</v>
      </c>
      <c r="C193" s="35">
        <f t="shared" si="20"/>
        <v>6000</v>
      </c>
      <c r="D193" s="35">
        <f t="shared" si="20"/>
        <v>22000</v>
      </c>
      <c r="E193" s="35">
        <f t="shared" si="20"/>
        <v>21004.76</v>
      </c>
      <c r="F193" s="35">
        <f t="shared" si="20"/>
        <v>1346.64</v>
      </c>
      <c r="G193" s="27"/>
      <c r="H193" s="30"/>
    </row>
    <row r="194" spans="1:8" ht="12.75">
      <c r="A194" s="23" t="s">
        <v>57</v>
      </c>
      <c r="B194" s="23" t="s">
        <v>58</v>
      </c>
      <c r="C194" s="31">
        <f>C197+C198+C196+C199</f>
        <v>31665800</v>
      </c>
      <c r="D194" s="31">
        <f>D197+D198+D196+D199</f>
        <v>32711721.849999998</v>
      </c>
      <c r="E194" s="31">
        <f>E197+E198+E196+E199</f>
        <v>21166890.11</v>
      </c>
      <c r="F194" s="31">
        <f>F197+F198+F196+F199+F195</f>
        <v>25455508.119999997</v>
      </c>
      <c r="G194" s="28">
        <f t="shared" si="15"/>
        <v>64.70735538490158</v>
      </c>
      <c r="H194" s="33">
        <f t="shared" si="14"/>
        <v>11544831.739999998</v>
      </c>
    </row>
    <row r="195" spans="1:8" ht="38.25">
      <c r="A195" s="17" t="s">
        <v>172</v>
      </c>
      <c r="B195" s="3" t="s">
        <v>352</v>
      </c>
      <c r="C195" s="31"/>
      <c r="D195" s="31"/>
      <c r="E195" s="31"/>
      <c r="F195" s="34">
        <v>0</v>
      </c>
      <c r="G195" s="28"/>
      <c r="H195" s="33"/>
    </row>
    <row r="196" spans="1:8" ht="51">
      <c r="A196" s="17" t="s">
        <v>166</v>
      </c>
      <c r="B196" s="3" t="s">
        <v>167</v>
      </c>
      <c r="C196" s="35">
        <v>17370400</v>
      </c>
      <c r="D196" s="35">
        <v>17370400</v>
      </c>
      <c r="E196" s="35">
        <v>9992492.54</v>
      </c>
      <c r="F196" s="34">
        <v>14956915.62</v>
      </c>
      <c r="G196" s="27">
        <f>E196/D196*100</f>
        <v>57.5259783309538</v>
      </c>
      <c r="H196" s="30">
        <f>D196-E196</f>
        <v>7377907.460000001</v>
      </c>
    </row>
    <row r="197" spans="1:8" ht="12.75">
      <c r="A197" s="17" t="s">
        <v>168</v>
      </c>
      <c r="B197" s="3" t="s">
        <v>169</v>
      </c>
      <c r="C197" s="3">
        <v>200000</v>
      </c>
      <c r="D197" s="34">
        <v>241854.97</v>
      </c>
      <c r="E197" s="34">
        <v>130480.28</v>
      </c>
      <c r="F197" s="34">
        <v>176845.17</v>
      </c>
      <c r="G197" s="27">
        <f t="shared" si="15"/>
        <v>53.94980305759274</v>
      </c>
      <c r="H197" s="30">
        <f t="shared" si="14"/>
        <v>111374.69</v>
      </c>
    </row>
    <row r="198" spans="1:8" ht="51">
      <c r="A198" s="17" t="s">
        <v>154</v>
      </c>
      <c r="B198" s="3" t="s">
        <v>170</v>
      </c>
      <c r="C198" s="34">
        <v>13995400</v>
      </c>
      <c r="D198" s="34">
        <v>13995400</v>
      </c>
      <c r="E198" s="34">
        <v>10967777.29</v>
      </c>
      <c r="F198" s="34">
        <v>10071947.33</v>
      </c>
      <c r="G198" s="27">
        <f t="shared" si="15"/>
        <v>78.36701551938494</v>
      </c>
      <c r="H198" s="30">
        <f t="shared" si="14"/>
        <v>3027622.710000001</v>
      </c>
    </row>
    <row r="199" spans="1:8" ht="12.75">
      <c r="A199" s="17" t="s">
        <v>156</v>
      </c>
      <c r="B199" s="3" t="s">
        <v>171</v>
      </c>
      <c r="C199" s="34">
        <v>100000</v>
      </c>
      <c r="D199" s="34">
        <v>1104066.88</v>
      </c>
      <c r="E199" s="34">
        <v>76140</v>
      </c>
      <c r="F199" s="34">
        <v>249800</v>
      </c>
      <c r="G199" s="27"/>
      <c r="H199" s="30"/>
    </row>
    <row r="200" spans="1:8" ht="12.75">
      <c r="A200" s="23" t="s">
        <v>59</v>
      </c>
      <c r="B200" s="23" t="s">
        <v>60</v>
      </c>
      <c r="C200" s="31">
        <f>C202+C203+C204+C205+C201</f>
        <v>148782900</v>
      </c>
      <c r="D200" s="31">
        <f>D202+D203+D204+D205+D201</f>
        <v>153802078.15</v>
      </c>
      <c r="E200" s="31">
        <f>E202+E203+E204+E205+E201</f>
        <v>104834132.33</v>
      </c>
      <c r="F200" s="31">
        <f>F202+F203+F204+F205+F201</f>
        <v>117744751.19</v>
      </c>
      <c r="G200" s="28">
        <f t="shared" si="15"/>
        <v>68.16171380191459</v>
      </c>
      <c r="H200" s="33">
        <f t="shared" si="14"/>
        <v>48967945.82000001</v>
      </c>
    </row>
    <row r="201" spans="1:8" ht="38.25">
      <c r="A201" s="17" t="s">
        <v>172</v>
      </c>
      <c r="B201" s="3" t="s">
        <v>173</v>
      </c>
      <c r="C201" s="3">
        <v>4315000</v>
      </c>
      <c r="D201" s="35">
        <v>4315000</v>
      </c>
      <c r="E201" s="35">
        <v>1315000</v>
      </c>
      <c r="F201" s="35">
        <v>99143.13</v>
      </c>
      <c r="G201" s="27">
        <f>E201/D201*100</f>
        <v>30.475086906141367</v>
      </c>
      <c r="H201" s="30">
        <f>D201-E201</f>
        <v>3000000</v>
      </c>
    </row>
    <row r="202" spans="1:8" ht="51">
      <c r="A202" s="17" t="s">
        <v>166</v>
      </c>
      <c r="B202" s="3" t="s">
        <v>174</v>
      </c>
      <c r="C202" s="3">
        <v>80256300</v>
      </c>
      <c r="D202" s="34">
        <v>80256300</v>
      </c>
      <c r="E202" s="34">
        <v>57416043.81</v>
      </c>
      <c r="F202" s="34">
        <v>65375099.47</v>
      </c>
      <c r="G202" s="27">
        <f t="shared" si="15"/>
        <v>71.54085574590407</v>
      </c>
      <c r="H202" s="30">
        <f t="shared" si="14"/>
        <v>22840256.189999998</v>
      </c>
    </row>
    <row r="203" spans="1:8" ht="12.75">
      <c r="A203" s="17" t="s">
        <v>168</v>
      </c>
      <c r="B203" s="3" t="s">
        <v>175</v>
      </c>
      <c r="C203" s="3">
        <v>2831600</v>
      </c>
      <c r="D203" s="34">
        <v>7119617.84</v>
      </c>
      <c r="E203" s="34">
        <v>1585904.6</v>
      </c>
      <c r="F203" s="34">
        <v>2449505.48</v>
      </c>
      <c r="G203" s="27">
        <f t="shared" si="15"/>
        <v>22.27513661042234</v>
      </c>
      <c r="H203" s="30">
        <f t="shared" si="14"/>
        <v>5533713.24</v>
      </c>
    </row>
    <row r="204" spans="1:8" ht="51">
      <c r="A204" s="17" t="s">
        <v>154</v>
      </c>
      <c r="B204" s="3" t="s">
        <v>176</v>
      </c>
      <c r="C204" s="3">
        <v>57896700</v>
      </c>
      <c r="D204" s="34">
        <v>57896700</v>
      </c>
      <c r="E204" s="34">
        <v>42181102.34</v>
      </c>
      <c r="F204" s="34">
        <v>46586316.78</v>
      </c>
      <c r="G204" s="27">
        <f t="shared" si="15"/>
        <v>72.85579720433117</v>
      </c>
      <c r="H204" s="30">
        <f t="shared" si="14"/>
        <v>15715597.659999996</v>
      </c>
    </row>
    <row r="205" spans="1:8" ht="12.75">
      <c r="A205" s="17" t="s">
        <v>156</v>
      </c>
      <c r="B205" s="3" t="s">
        <v>177</v>
      </c>
      <c r="C205" s="34">
        <v>3483300</v>
      </c>
      <c r="D205" s="34">
        <v>4214460.31</v>
      </c>
      <c r="E205" s="34">
        <v>2336081.58</v>
      </c>
      <c r="F205" s="34">
        <v>3234686.33</v>
      </c>
      <c r="G205" s="27">
        <f t="shared" si="15"/>
        <v>55.43014782834674</v>
      </c>
      <c r="H205" s="30">
        <f t="shared" si="14"/>
        <v>1878378.7299999995</v>
      </c>
    </row>
    <row r="206" spans="1:8" ht="12.75">
      <c r="A206" s="14" t="s">
        <v>393</v>
      </c>
      <c r="B206" s="1" t="s">
        <v>394</v>
      </c>
      <c r="C206" s="33">
        <f>C207+C208+C209+C210</f>
        <v>10680000</v>
      </c>
      <c r="D206" s="33">
        <f>D207+D208+D209+D210</f>
        <v>13138900</v>
      </c>
      <c r="E206" s="33">
        <f>E207+E208+E209+E210</f>
        <v>7539549.26</v>
      </c>
      <c r="F206" s="34"/>
      <c r="G206" s="27"/>
      <c r="H206" s="30"/>
    </row>
    <row r="207" spans="1:8" ht="51">
      <c r="A207" s="17" t="s">
        <v>166</v>
      </c>
      <c r="B207" s="3" t="s">
        <v>395</v>
      </c>
      <c r="C207" s="34">
        <v>5700000</v>
      </c>
      <c r="D207" s="34">
        <v>6150000</v>
      </c>
      <c r="E207" s="34">
        <v>3925140.94</v>
      </c>
      <c r="F207" s="34"/>
      <c r="G207" s="27"/>
      <c r="H207" s="30"/>
    </row>
    <row r="208" spans="1:8" ht="12.75">
      <c r="A208" s="17" t="s">
        <v>168</v>
      </c>
      <c r="B208" s="3" t="s">
        <v>396</v>
      </c>
      <c r="C208" s="34">
        <v>170000</v>
      </c>
      <c r="D208" s="34">
        <v>1634000</v>
      </c>
      <c r="E208" s="34">
        <v>66890</v>
      </c>
      <c r="F208" s="34"/>
      <c r="G208" s="27"/>
      <c r="H208" s="30"/>
    </row>
    <row r="209" spans="1:8" ht="51">
      <c r="A209" s="17" t="s">
        <v>154</v>
      </c>
      <c r="B209" s="3" t="s">
        <v>397</v>
      </c>
      <c r="C209" s="34">
        <v>4500000</v>
      </c>
      <c r="D209" s="34">
        <v>4500000</v>
      </c>
      <c r="E209" s="34">
        <v>3432201.32</v>
      </c>
      <c r="F209" s="34"/>
      <c r="G209" s="27"/>
      <c r="H209" s="30"/>
    </row>
    <row r="210" spans="1:8" ht="12.75">
      <c r="A210" s="17" t="s">
        <v>156</v>
      </c>
      <c r="B210" s="3" t="s">
        <v>398</v>
      </c>
      <c r="C210" s="34">
        <v>310000</v>
      </c>
      <c r="D210" s="34">
        <v>854900</v>
      </c>
      <c r="E210" s="34">
        <v>115317</v>
      </c>
      <c r="F210" s="34"/>
      <c r="G210" s="27"/>
      <c r="H210" s="30"/>
    </row>
    <row r="211" spans="1:8" ht="12.75">
      <c r="A211" s="23" t="s">
        <v>61</v>
      </c>
      <c r="B211" s="23" t="s">
        <v>62</v>
      </c>
      <c r="C211" s="31">
        <f>C212+C213+C214+C215</f>
        <v>1899580</v>
      </c>
      <c r="D211" s="31">
        <f>D212+D213+D214+D215</f>
        <v>1940707</v>
      </c>
      <c r="E211" s="31">
        <f>E212+E213+E214+E215</f>
        <v>1036211.25</v>
      </c>
      <c r="F211" s="31">
        <f>F212+F213+F214+F215</f>
        <v>1117108.25</v>
      </c>
      <c r="G211" s="28">
        <f t="shared" si="15"/>
        <v>53.393492680760154</v>
      </c>
      <c r="H211" s="33">
        <f t="shared" si="14"/>
        <v>904495.75</v>
      </c>
    </row>
    <row r="212" spans="1:8" ht="25.5">
      <c r="A212" s="13" t="s">
        <v>120</v>
      </c>
      <c r="B212" s="3" t="s">
        <v>178</v>
      </c>
      <c r="C212" s="3">
        <v>253580</v>
      </c>
      <c r="D212" s="34">
        <v>259707</v>
      </c>
      <c r="E212" s="34">
        <v>212727.38</v>
      </c>
      <c r="F212" s="34">
        <v>210933.72</v>
      </c>
      <c r="G212" s="27">
        <f t="shared" si="15"/>
        <v>81.91052994335925</v>
      </c>
      <c r="H212" s="30">
        <f t="shared" si="14"/>
        <v>46979.619999999995</v>
      </c>
    </row>
    <row r="213" spans="1:8" ht="51">
      <c r="A213" s="17" t="s">
        <v>166</v>
      </c>
      <c r="B213" s="3" t="s">
        <v>179</v>
      </c>
      <c r="C213" s="3">
        <v>990000</v>
      </c>
      <c r="D213" s="34">
        <v>975000</v>
      </c>
      <c r="E213" s="34">
        <v>441163.48</v>
      </c>
      <c r="F213" s="34">
        <v>577304.66</v>
      </c>
      <c r="G213" s="27">
        <f t="shared" si="15"/>
        <v>45.24753641025641</v>
      </c>
      <c r="H213" s="30">
        <f t="shared" si="14"/>
        <v>533836.52</v>
      </c>
    </row>
    <row r="214" spans="1:8" ht="12.75">
      <c r="A214" s="17" t="s">
        <v>168</v>
      </c>
      <c r="B214" s="3" t="s">
        <v>180</v>
      </c>
      <c r="C214" s="34">
        <v>556000</v>
      </c>
      <c r="D214" s="34">
        <v>556000</v>
      </c>
      <c r="E214" s="34">
        <v>310720.39</v>
      </c>
      <c r="F214" s="34">
        <v>307077.87</v>
      </c>
      <c r="G214" s="27">
        <f t="shared" si="15"/>
        <v>55.88496223021583</v>
      </c>
      <c r="H214" s="30">
        <f t="shared" si="14"/>
        <v>245279.61</v>
      </c>
    </row>
    <row r="215" spans="1:8" ht="12.75">
      <c r="A215" s="17" t="s">
        <v>156</v>
      </c>
      <c r="B215" s="3" t="s">
        <v>335</v>
      </c>
      <c r="C215" s="34">
        <v>100000</v>
      </c>
      <c r="D215" s="34">
        <v>150000</v>
      </c>
      <c r="E215" s="34">
        <v>71600</v>
      </c>
      <c r="F215" s="34">
        <v>21792</v>
      </c>
      <c r="G215" s="27">
        <f t="shared" si="15"/>
        <v>47.733333333333334</v>
      </c>
      <c r="H215" s="30">
        <f t="shared" si="14"/>
        <v>78400</v>
      </c>
    </row>
    <row r="216" spans="1:8" ht="12.75">
      <c r="A216" s="23" t="s">
        <v>63</v>
      </c>
      <c r="B216" s="23" t="s">
        <v>64</v>
      </c>
      <c r="C216" s="31">
        <f>C217+C219+C224+C227+C220+C222+C223+C218+C228+C226+C221</f>
        <v>12783700</v>
      </c>
      <c r="D216" s="31">
        <f>D217+D219+D224+D227+D220+D222+D223+D218+D228+D226+D221+D225</f>
        <v>13361200</v>
      </c>
      <c r="E216" s="31">
        <f>E217+E219+E224+E227+E220+E222+E223+E218+E228+E226+E221</f>
        <v>9026422.42</v>
      </c>
      <c r="F216" s="31">
        <f>F217+F219+F224+F227+F220+F222+F223+F218+F221+F228+F226</f>
        <v>10154611.370000001</v>
      </c>
      <c r="G216" s="28">
        <f t="shared" si="15"/>
        <v>67.55697407418495</v>
      </c>
      <c r="H216" s="33">
        <f t="shared" si="14"/>
        <v>4334777.58</v>
      </c>
    </row>
    <row r="217" spans="1:8" ht="12.75">
      <c r="A217" s="17" t="s">
        <v>131</v>
      </c>
      <c r="B217" s="3" t="s">
        <v>181</v>
      </c>
      <c r="C217" s="34">
        <v>6975000</v>
      </c>
      <c r="D217" s="34">
        <v>6975000</v>
      </c>
      <c r="E217" s="34">
        <v>4710145.87</v>
      </c>
      <c r="F217" s="34">
        <v>5256220.07</v>
      </c>
      <c r="G217" s="27">
        <f t="shared" si="15"/>
        <v>67.52897304659498</v>
      </c>
      <c r="H217" s="30">
        <f t="shared" si="14"/>
        <v>2264854.13</v>
      </c>
    </row>
    <row r="218" spans="1:8" ht="25.5">
      <c r="A218" s="17" t="s">
        <v>182</v>
      </c>
      <c r="B218" s="3" t="s">
        <v>183</v>
      </c>
      <c r="C218" s="34">
        <v>10000</v>
      </c>
      <c r="D218" s="34">
        <v>10000</v>
      </c>
      <c r="E218" s="34">
        <v>517.5</v>
      </c>
      <c r="F218" s="34">
        <v>0</v>
      </c>
      <c r="G218" s="27"/>
      <c r="H218" s="30"/>
    </row>
    <row r="219" spans="1:8" ht="38.25">
      <c r="A219" s="17" t="s">
        <v>184</v>
      </c>
      <c r="B219" s="3" t="s">
        <v>185</v>
      </c>
      <c r="C219" s="34">
        <v>2106000</v>
      </c>
      <c r="D219" s="34">
        <v>2106000</v>
      </c>
      <c r="E219" s="34">
        <v>1455850.68</v>
      </c>
      <c r="F219" s="34">
        <v>1695900.89</v>
      </c>
      <c r="G219" s="27">
        <f t="shared" si="15"/>
        <v>69.12871225071224</v>
      </c>
      <c r="H219" s="30">
        <f t="shared" si="14"/>
        <v>650149.3200000001</v>
      </c>
    </row>
    <row r="220" spans="1:8" ht="12.75">
      <c r="A220" s="3" t="s">
        <v>113</v>
      </c>
      <c r="B220" s="3" t="s">
        <v>186</v>
      </c>
      <c r="C220" s="34">
        <v>1573000</v>
      </c>
      <c r="D220" s="34">
        <v>1573000</v>
      </c>
      <c r="E220" s="34">
        <v>1019126.26</v>
      </c>
      <c r="F220" s="34">
        <v>1119399.85</v>
      </c>
      <c r="G220" s="27">
        <f t="shared" si="15"/>
        <v>64.78870057215512</v>
      </c>
      <c r="H220" s="30">
        <f t="shared" si="14"/>
        <v>553873.74</v>
      </c>
    </row>
    <row r="221" spans="1:8" ht="12.75">
      <c r="A221" s="5" t="s">
        <v>116</v>
      </c>
      <c r="B221" s="3" t="s">
        <v>357</v>
      </c>
      <c r="C221" s="34">
        <v>35000</v>
      </c>
      <c r="D221" s="34">
        <v>35000</v>
      </c>
      <c r="E221" s="34">
        <v>0</v>
      </c>
      <c r="F221" s="34">
        <v>0</v>
      </c>
      <c r="G221" s="27"/>
      <c r="H221" s="30"/>
    </row>
    <row r="222" spans="1:8" ht="12.75">
      <c r="A222" s="3" t="s">
        <v>115</v>
      </c>
      <c r="B222" s="3" t="s">
        <v>187</v>
      </c>
      <c r="C222" s="34">
        <v>475100</v>
      </c>
      <c r="D222" s="34">
        <v>475100</v>
      </c>
      <c r="E222" s="34">
        <v>370125.29</v>
      </c>
      <c r="F222" s="34">
        <v>307850.55</v>
      </c>
      <c r="G222" s="27">
        <f t="shared" si="15"/>
        <v>77.90471269206482</v>
      </c>
      <c r="H222" s="30">
        <f t="shared" si="14"/>
        <v>104974.71000000002</v>
      </c>
    </row>
    <row r="223" spans="1:8" ht="25.5">
      <c r="A223" s="13" t="s">
        <v>118</v>
      </c>
      <c r="B223" s="3" t="s">
        <v>188</v>
      </c>
      <c r="C223" s="34">
        <v>192600</v>
      </c>
      <c r="D223" s="34">
        <v>454050.8</v>
      </c>
      <c r="E223" s="34">
        <v>270991.31</v>
      </c>
      <c r="F223" s="34">
        <v>212511.53</v>
      </c>
      <c r="G223" s="27">
        <f t="shared" si="15"/>
        <v>59.68303766891282</v>
      </c>
      <c r="H223" s="30">
        <f t="shared" si="14"/>
        <v>183059.49</v>
      </c>
    </row>
    <row r="224" spans="1:8" ht="25.5">
      <c r="A224" s="13" t="s">
        <v>120</v>
      </c>
      <c r="B224" s="3" t="s">
        <v>189</v>
      </c>
      <c r="C224" s="34">
        <v>1192000</v>
      </c>
      <c r="D224" s="34">
        <v>1112549.2</v>
      </c>
      <c r="E224" s="34">
        <v>816326.04</v>
      </c>
      <c r="F224" s="34">
        <v>1135921.65</v>
      </c>
      <c r="G224" s="27">
        <f t="shared" si="15"/>
        <v>73.37437661183883</v>
      </c>
      <c r="H224" s="30">
        <f t="shared" si="14"/>
        <v>296223.1599999999</v>
      </c>
    </row>
    <row r="225" spans="1:8" ht="12.75">
      <c r="A225" s="13" t="s">
        <v>408</v>
      </c>
      <c r="B225" s="3" t="s">
        <v>409</v>
      </c>
      <c r="C225" s="34"/>
      <c r="D225" s="34">
        <v>28000</v>
      </c>
      <c r="E225" s="34"/>
      <c r="F225" s="34"/>
      <c r="G225" s="27"/>
      <c r="H225" s="30"/>
    </row>
    <row r="226" spans="1:8" ht="12.75">
      <c r="A226" s="13" t="s">
        <v>359</v>
      </c>
      <c r="B226" s="3" t="s">
        <v>370</v>
      </c>
      <c r="C226" s="34">
        <v>170000</v>
      </c>
      <c r="D226" s="34">
        <v>520000</v>
      </c>
      <c r="E226" s="34">
        <v>350000</v>
      </c>
      <c r="F226" s="34">
        <v>350000</v>
      </c>
      <c r="G226" s="27">
        <f t="shared" si="15"/>
        <v>67.3076923076923</v>
      </c>
      <c r="H226" s="30">
        <f t="shared" si="14"/>
        <v>170000</v>
      </c>
    </row>
    <row r="227" spans="1:8" ht="12.75">
      <c r="A227" s="3" t="s">
        <v>124</v>
      </c>
      <c r="B227" s="3" t="s">
        <v>190</v>
      </c>
      <c r="C227" s="34">
        <v>49000</v>
      </c>
      <c r="D227" s="34">
        <v>50500</v>
      </c>
      <c r="E227" s="34">
        <v>12334.71</v>
      </c>
      <c r="F227" s="34">
        <v>75460.19</v>
      </c>
      <c r="G227" s="27">
        <f t="shared" si="15"/>
        <v>24.42516831683168</v>
      </c>
      <c r="H227" s="30">
        <f t="shared" si="14"/>
        <v>38165.29</v>
      </c>
    </row>
    <row r="228" spans="1:8" ht="12.75">
      <c r="A228" s="3" t="s">
        <v>336</v>
      </c>
      <c r="B228" s="3" t="s">
        <v>369</v>
      </c>
      <c r="C228" s="34">
        <v>6000</v>
      </c>
      <c r="D228" s="34">
        <v>22000</v>
      </c>
      <c r="E228" s="34">
        <v>21004.76</v>
      </c>
      <c r="F228" s="34">
        <v>1346.64</v>
      </c>
      <c r="G228" s="27">
        <f t="shared" si="15"/>
        <v>95.47618181818181</v>
      </c>
      <c r="H228" s="30">
        <f t="shared" si="14"/>
        <v>995.2400000000016</v>
      </c>
    </row>
    <row r="229" spans="1:8" ht="12.75">
      <c r="A229" s="1" t="s">
        <v>65</v>
      </c>
      <c r="B229" s="1" t="s">
        <v>66</v>
      </c>
      <c r="C229" s="33">
        <f>C230+C234+C235+C236+C240+C231+C232+C233+C237+C239+C241+C242+C243+C244+C238</f>
        <v>35491789.7</v>
      </c>
      <c r="D229" s="33">
        <f>D230+D234+D235+D236+D240+D231+D232+D233+D237+D239+D241+D242+D243+D244+D238</f>
        <v>38967949.39</v>
      </c>
      <c r="E229" s="33">
        <f>E230+E234+E235+E236+E240+E231+E232+E233+E237+E239+E241+E242+E243+E244+E238</f>
        <v>25671246.83</v>
      </c>
      <c r="F229" s="33">
        <f>F230+F234+F235+F236+F240+F231+F232+F233+F237+F239+F241+F242+F243+F244+F238</f>
        <v>23970635.300000004</v>
      </c>
      <c r="G229" s="28">
        <f t="shared" si="15"/>
        <v>65.87784892932493</v>
      </c>
      <c r="H229" s="33">
        <f t="shared" si="14"/>
        <v>13296702.560000002</v>
      </c>
    </row>
    <row r="230" spans="1:8" ht="12.75">
      <c r="A230" s="17" t="s">
        <v>131</v>
      </c>
      <c r="B230" s="3" t="s">
        <v>220</v>
      </c>
      <c r="C230" s="35">
        <f>C258</f>
        <v>7283013</v>
      </c>
      <c r="D230" s="35">
        <f>D258</f>
        <v>5981013</v>
      </c>
      <c r="E230" s="35">
        <f>E258</f>
        <v>3678896.97</v>
      </c>
      <c r="F230" s="35">
        <f>F258</f>
        <v>5021925.77</v>
      </c>
      <c r="G230" s="27">
        <f t="shared" si="15"/>
        <v>61.50959661849924</v>
      </c>
      <c r="H230" s="30">
        <f t="shared" si="14"/>
        <v>2302116.03</v>
      </c>
    </row>
    <row r="231" spans="1:8" ht="25.5">
      <c r="A231" s="17" t="s">
        <v>182</v>
      </c>
      <c r="B231" s="3" t="s">
        <v>221</v>
      </c>
      <c r="C231" s="35">
        <f>C259</f>
        <v>3000</v>
      </c>
      <c r="D231" s="35">
        <f aca="true" t="shared" si="21" ref="D231:E236">D259</f>
        <v>3000</v>
      </c>
      <c r="E231" s="35">
        <f>E259</f>
        <v>402.5</v>
      </c>
      <c r="F231" s="35">
        <f>F259</f>
        <v>402.5</v>
      </c>
      <c r="G231" s="27">
        <f t="shared" si="15"/>
        <v>13.416666666666666</v>
      </c>
      <c r="H231" s="30">
        <f t="shared" si="14"/>
        <v>2597.5</v>
      </c>
    </row>
    <row r="232" spans="1:8" ht="38.25">
      <c r="A232" s="17" t="s">
        <v>184</v>
      </c>
      <c r="B232" s="3" t="s">
        <v>222</v>
      </c>
      <c r="C232" s="35">
        <f>C260</f>
        <v>2183917</v>
      </c>
      <c r="D232" s="35">
        <f t="shared" si="21"/>
        <v>1748807</v>
      </c>
      <c r="E232" s="35">
        <f t="shared" si="21"/>
        <v>1116696.05</v>
      </c>
      <c r="F232" s="35">
        <f>F260</f>
        <v>1645123.09</v>
      </c>
      <c r="G232" s="27">
        <f t="shared" si="15"/>
        <v>63.85473354120839</v>
      </c>
      <c r="H232" s="30">
        <f t="shared" si="14"/>
        <v>632110.95</v>
      </c>
    </row>
    <row r="233" spans="1:8" ht="12.75">
      <c r="A233" s="3" t="s">
        <v>113</v>
      </c>
      <c r="B233" s="3" t="s">
        <v>223</v>
      </c>
      <c r="C233" s="35">
        <f>C261+C246</f>
        <v>1427700</v>
      </c>
      <c r="D233" s="35">
        <f>D261+D246</f>
        <v>1406883.24</v>
      </c>
      <c r="E233" s="35">
        <f>E261+E246</f>
        <v>641225.1699999999</v>
      </c>
      <c r="F233" s="35">
        <f>F261+F246</f>
        <v>839992.28</v>
      </c>
      <c r="G233" s="27">
        <f t="shared" si="15"/>
        <v>45.57771048576853</v>
      </c>
      <c r="H233" s="30">
        <f t="shared" si="14"/>
        <v>765658.0700000001</v>
      </c>
    </row>
    <row r="234" spans="1:8" ht="38.25">
      <c r="A234" s="17" t="s">
        <v>216</v>
      </c>
      <c r="B234" s="3" t="s">
        <v>224</v>
      </c>
      <c r="C234" s="35">
        <f>C262</f>
        <v>2000</v>
      </c>
      <c r="D234" s="35">
        <f t="shared" si="21"/>
        <v>2000</v>
      </c>
      <c r="E234" s="35">
        <f t="shared" si="21"/>
        <v>0</v>
      </c>
      <c r="F234" s="35">
        <f>F262</f>
        <v>0</v>
      </c>
      <c r="G234" s="27">
        <f t="shared" si="15"/>
        <v>0</v>
      </c>
      <c r="H234" s="30">
        <f t="shared" si="14"/>
        <v>2000</v>
      </c>
    </row>
    <row r="235" spans="1:8" ht="12.75">
      <c r="A235" s="3" t="s">
        <v>115</v>
      </c>
      <c r="B235" s="3" t="s">
        <v>225</v>
      </c>
      <c r="C235" s="35">
        <f>C263+C247</f>
        <v>458000</v>
      </c>
      <c r="D235" s="35">
        <f>D263+D247</f>
        <v>471000</v>
      </c>
      <c r="E235" s="35">
        <f>E263+E247</f>
        <v>239987.78</v>
      </c>
      <c r="F235" s="35">
        <f>F263+F247</f>
        <v>228453.61000000002</v>
      </c>
      <c r="G235" s="27">
        <f t="shared" si="15"/>
        <v>50.9528195329087</v>
      </c>
      <c r="H235" s="30">
        <f t="shared" si="14"/>
        <v>231012.22</v>
      </c>
    </row>
    <row r="236" spans="1:8" ht="25.5">
      <c r="A236" s="13" t="s">
        <v>118</v>
      </c>
      <c r="B236" s="3" t="s">
        <v>226</v>
      </c>
      <c r="C236" s="35">
        <f>C264</f>
        <v>259000</v>
      </c>
      <c r="D236" s="35">
        <f t="shared" si="21"/>
        <v>396000</v>
      </c>
      <c r="E236" s="35">
        <f t="shared" si="21"/>
        <v>271215.95</v>
      </c>
      <c r="F236" s="35">
        <f>F264</f>
        <v>268223.56</v>
      </c>
      <c r="G236" s="27">
        <f t="shared" si="15"/>
        <v>68.48887626262626</v>
      </c>
      <c r="H236" s="30">
        <f t="shared" si="14"/>
        <v>124784.04999999999</v>
      </c>
    </row>
    <row r="237" spans="1:8" ht="25.5">
      <c r="A237" s="13" t="s">
        <v>120</v>
      </c>
      <c r="B237" s="3" t="s">
        <v>227</v>
      </c>
      <c r="C237" s="35">
        <f>C265+C248</f>
        <v>1862540.5</v>
      </c>
      <c r="D237" s="35">
        <f>D265+D248</f>
        <v>2112279.95</v>
      </c>
      <c r="E237" s="35">
        <f>E265+E248</f>
        <v>1094168.3900000001</v>
      </c>
      <c r="F237" s="35">
        <f>F265+F248</f>
        <v>222940.2</v>
      </c>
      <c r="G237" s="27">
        <f t="shared" si="15"/>
        <v>51.80034919140335</v>
      </c>
      <c r="H237" s="30">
        <f t="shared" si="14"/>
        <v>1018111.56</v>
      </c>
    </row>
    <row r="238" spans="1:8" ht="12.75">
      <c r="A238" s="13" t="s">
        <v>359</v>
      </c>
      <c r="B238" s="3" t="s">
        <v>361</v>
      </c>
      <c r="C238" s="35">
        <f>C249</f>
        <v>0</v>
      </c>
      <c r="D238" s="35">
        <f>D249</f>
        <v>0</v>
      </c>
      <c r="E238" s="35">
        <f>E249</f>
        <v>0</v>
      </c>
      <c r="F238" s="35">
        <f>F249</f>
        <v>100000</v>
      </c>
      <c r="G238" s="27"/>
      <c r="H238" s="30"/>
    </row>
    <row r="239" spans="1:8" ht="51">
      <c r="A239" s="17" t="s">
        <v>166</v>
      </c>
      <c r="B239" s="3" t="s">
        <v>228</v>
      </c>
      <c r="C239" s="35">
        <f aca="true" t="shared" si="22" ref="C239:F240">C250+C255</f>
        <v>6200000</v>
      </c>
      <c r="D239" s="35">
        <f t="shared" si="22"/>
        <v>7080687</v>
      </c>
      <c r="E239" s="35">
        <f t="shared" si="22"/>
        <v>4969750.1899999995</v>
      </c>
      <c r="F239" s="35">
        <f t="shared" si="22"/>
        <v>5037615.65</v>
      </c>
      <c r="G239" s="27">
        <f t="shared" si="15"/>
        <v>70.1874011660168</v>
      </c>
      <c r="H239" s="30">
        <f t="shared" si="14"/>
        <v>2110936.8100000005</v>
      </c>
    </row>
    <row r="240" spans="1:8" ht="12.75">
      <c r="A240" s="17" t="s">
        <v>168</v>
      </c>
      <c r="B240" s="3" t="s">
        <v>229</v>
      </c>
      <c r="C240" s="35">
        <f t="shared" si="22"/>
        <v>20000</v>
      </c>
      <c r="D240" s="35">
        <f t="shared" si="22"/>
        <v>1175645</v>
      </c>
      <c r="E240" s="35">
        <f t="shared" si="22"/>
        <v>15000</v>
      </c>
      <c r="F240" s="35">
        <f t="shared" si="22"/>
        <v>200000</v>
      </c>
      <c r="G240" s="27">
        <f t="shared" si="15"/>
        <v>1.2758953595685774</v>
      </c>
      <c r="H240" s="30">
        <f t="shared" si="14"/>
        <v>1160645</v>
      </c>
    </row>
    <row r="241" spans="1:8" ht="51">
      <c r="A241" s="17" t="s">
        <v>154</v>
      </c>
      <c r="B241" s="3" t="s">
        <v>230</v>
      </c>
      <c r="C241" s="35">
        <f aca="true" t="shared" si="23" ref="C241:F242">C252</f>
        <v>15550619.2</v>
      </c>
      <c r="D241" s="35">
        <f t="shared" si="23"/>
        <v>16023679.2</v>
      </c>
      <c r="E241" s="35">
        <f t="shared" si="23"/>
        <v>13638419.69</v>
      </c>
      <c r="F241" s="35">
        <f t="shared" si="23"/>
        <v>10281358.97</v>
      </c>
      <c r="G241" s="27">
        <f t="shared" si="15"/>
        <v>85.11415836382945</v>
      </c>
      <c r="H241" s="30">
        <f t="shared" si="14"/>
        <v>2385259.51</v>
      </c>
    </row>
    <row r="242" spans="1:8" ht="12.75">
      <c r="A242" s="17" t="s">
        <v>156</v>
      </c>
      <c r="B242" s="3" t="s">
        <v>231</v>
      </c>
      <c r="C242" s="35">
        <f t="shared" si="23"/>
        <v>200000</v>
      </c>
      <c r="D242" s="35">
        <f t="shared" si="23"/>
        <v>2524955</v>
      </c>
      <c r="E242" s="35">
        <f t="shared" si="23"/>
        <v>0</v>
      </c>
      <c r="F242" s="35">
        <f t="shared" si="23"/>
        <v>100000</v>
      </c>
      <c r="G242" s="27">
        <f t="shared" si="15"/>
        <v>0</v>
      </c>
      <c r="H242" s="30">
        <f t="shared" si="14"/>
        <v>2524955</v>
      </c>
    </row>
    <row r="243" spans="1:8" ht="12.75">
      <c r="A243" s="3" t="s">
        <v>124</v>
      </c>
      <c r="B243" s="3" t="s">
        <v>232</v>
      </c>
      <c r="C243" s="35">
        <f aca="true" t="shared" si="24" ref="C243:F244">C266</f>
        <v>0</v>
      </c>
      <c r="D243" s="35">
        <f t="shared" si="24"/>
        <v>0</v>
      </c>
      <c r="E243" s="35">
        <f t="shared" si="24"/>
        <v>0</v>
      </c>
      <c r="F243" s="35">
        <f t="shared" si="24"/>
        <v>0</v>
      </c>
      <c r="G243" s="27" t="e">
        <f t="shared" si="15"/>
        <v>#DIV/0!</v>
      </c>
      <c r="H243" s="30">
        <f t="shared" si="14"/>
        <v>0</v>
      </c>
    </row>
    <row r="244" spans="1:8" ht="12.75">
      <c r="A244" s="3" t="s">
        <v>336</v>
      </c>
      <c r="B244" s="3" t="s">
        <v>338</v>
      </c>
      <c r="C244" s="35">
        <f t="shared" si="24"/>
        <v>42000</v>
      </c>
      <c r="D244" s="35">
        <f t="shared" si="24"/>
        <v>42000</v>
      </c>
      <c r="E244" s="35">
        <f t="shared" si="24"/>
        <v>5484.14</v>
      </c>
      <c r="F244" s="35">
        <f t="shared" si="24"/>
        <v>24599.67</v>
      </c>
      <c r="G244" s="27"/>
      <c r="H244" s="30"/>
    </row>
    <row r="245" spans="1:8" ht="12.75">
      <c r="A245" s="23" t="s">
        <v>67</v>
      </c>
      <c r="B245" s="23" t="s">
        <v>68</v>
      </c>
      <c r="C245" s="31">
        <f>C250+C251+C252+C253+C246+C247+C248</f>
        <v>23141959.7</v>
      </c>
      <c r="D245" s="31">
        <f>D250+D251+D252+D253+D246+D247+D248+D249</f>
        <v>27555646.15</v>
      </c>
      <c r="E245" s="31">
        <f>E250+E251+E252+E253+E246+E247+E248+E249</f>
        <v>18446852.049999997</v>
      </c>
      <c r="F245" s="31">
        <f>F250+F251+F252+F253+F246+F247+F248+F249</f>
        <v>15690128.340000002</v>
      </c>
      <c r="G245" s="28">
        <f t="shared" si="15"/>
        <v>66.94400105729329</v>
      </c>
      <c r="H245" s="33">
        <f t="shared" si="14"/>
        <v>9108794.100000001</v>
      </c>
    </row>
    <row r="246" spans="1:8" ht="12.75">
      <c r="A246" s="3" t="s">
        <v>113</v>
      </c>
      <c r="B246" s="3" t="s">
        <v>354</v>
      </c>
      <c r="C246" s="35">
        <v>685000</v>
      </c>
      <c r="D246" s="35">
        <v>612600</v>
      </c>
      <c r="E246" s="35">
        <v>158620.07</v>
      </c>
      <c r="F246" s="11">
        <v>268375.68</v>
      </c>
      <c r="G246" s="27">
        <f t="shared" si="15"/>
        <v>25.8929268690826</v>
      </c>
      <c r="H246" s="30">
        <f t="shared" si="14"/>
        <v>453979.93</v>
      </c>
    </row>
    <row r="247" spans="1:8" ht="12.75">
      <c r="A247" s="3" t="s">
        <v>115</v>
      </c>
      <c r="B247" s="3" t="s">
        <v>355</v>
      </c>
      <c r="C247" s="35">
        <v>208000</v>
      </c>
      <c r="D247" s="35">
        <v>208000</v>
      </c>
      <c r="E247" s="35">
        <v>107538.18</v>
      </c>
      <c r="F247" s="11">
        <v>79311.22</v>
      </c>
      <c r="G247" s="27">
        <f t="shared" si="15"/>
        <v>51.70104807692307</v>
      </c>
      <c r="H247" s="30">
        <f t="shared" si="14"/>
        <v>100461.82</v>
      </c>
    </row>
    <row r="248" spans="1:8" ht="25.5">
      <c r="A248" s="13" t="s">
        <v>120</v>
      </c>
      <c r="B248" s="3" t="s">
        <v>333</v>
      </c>
      <c r="C248" s="35">
        <v>1108340.5</v>
      </c>
      <c r="D248" s="35">
        <v>975079.95</v>
      </c>
      <c r="E248" s="35">
        <v>255241.97</v>
      </c>
      <c r="F248" s="35">
        <v>137082.15</v>
      </c>
      <c r="G248" s="27">
        <f t="shared" si="15"/>
        <v>26.176517115340133</v>
      </c>
      <c r="H248" s="30">
        <f t="shared" si="14"/>
        <v>719837.98</v>
      </c>
    </row>
    <row r="249" spans="1:8" ht="12.75">
      <c r="A249" s="13" t="s">
        <v>359</v>
      </c>
      <c r="B249" s="3" t="s">
        <v>360</v>
      </c>
      <c r="C249" s="35"/>
      <c r="D249" s="35"/>
      <c r="E249" s="35"/>
      <c r="F249" s="35">
        <v>100000</v>
      </c>
      <c r="G249" s="27" t="e">
        <f t="shared" si="15"/>
        <v>#DIV/0!</v>
      </c>
      <c r="H249" s="30">
        <f t="shared" si="14"/>
        <v>0</v>
      </c>
    </row>
    <row r="250" spans="1:8" ht="51">
      <c r="A250" s="17" t="s">
        <v>166</v>
      </c>
      <c r="B250" s="3" t="s">
        <v>204</v>
      </c>
      <c r="C250" s="3">
        <v>5390000</v>
      </c>
      <c r="D250" s="34">
        <v>6070687</v>
      </c>
      <c r="E250" s="34">
        <v>4287032.14</v>
      </c>
      <c r="F250" s="11">
        <v>4524000.32</v>
      </c>
      <c r="G250" s="27">
        <f>E250/D250*100</f>
        <v>70.61856656421259</v>
      </c>
      <c r="H250" s="30">
        <f>D250-E250</f>
        <v>1783654.8600000003</v>
      </c>
    </row>
    <row r="251" spans="1:8" ht="12.75">
      <c r="A251" s="17" t="s">
        <v>168</v>
      </c>
      <c r="B251" s="3" t="s">
        <v>205</v>
      </c>
      <c r="C251" s="34">
        <v>0</v>
      </c>
      <c r="D251" s="11">
        <v>1140645</v>
      </c>
      <c r="E251" s="11">
        <v>0</v>
      </c>
      <c r="F251" s="3">
        <v>200000</v>
      </c>
      <c r="G251" s="27">
        <f t="shared" si="15"/>
        <v>0</v>
      </c>
      <c r="H251" s="30">
        <f t="shared" si="14"/>
        <v>1140645</v>
      </c>
    </row>
    <row r="252" spans="1:8" ht="51">
      <c r="A252" s="17" t="s">
        <v>154</v>
      </c>
      <c r="B252" s="3" t="s">
        <v>206</v>
      </c>
      <c r="C252" s="34">
        <v>15550619.2</v>
      </c>
      <c r="D252" s="11">
        <v>16023679.2</v>
      </c>
      <c r="E252" s="3">
        <v>13638419.69</v>
      </c>
      <c r="F252" s="11">
        <v>10281358.97</v>
      </c>
      <c r="G252" s="27">
        <f t="shared" si="15"/>
        <v>85.11415836382945</v>
      </c>
      <c r="H252" s="30">
        <f t="shared" si="14"/>
        <v>2385259.51</v>
      </c>
    </row>
    <row r="253" spans="1:8" ht="12.75">
      <c r="A253" s="17" t="s">
        <v>156</v>
      </c>
      <c r="B253" s="3" t="s">
        <v>207</v>
      </c>
      <c r="C253" s="3">
        <v>200000</v>
      </c>
      <c r="D253" s="11">
        <v>2524955</v>
      </c>
      <c r="E253" s="11">
        <v>0</v>
      </c>
      <c r="F253" s="3">
        <v>100000</v>
      </c>
      <c r="G253" s="27">
        <f t="shared" si="15"/>
        <v>0</v>
      </c>
      <c r="H253" s="30">
        <f t="shared" si="14"/>
        <v>2524955</v>
      </c>
    </row>
    <row r="254" spans="1:8" ht="12.75">
      <c r="A254" s="23" t="s">
        <v>69</v>
      </c>
      <c r="B254" s="23" t="s">
        <v>70</v>
      </c>
      <c r="C254" s="31">
        <f>C255+C256</f>
        <v>830000</v>
      </c>
      <c r="D254" s="31">
        <f>D255+D256</f>
        <v>1045000</v>
      </c>
      <c r="E254" s="31">
        <f>E255+E256</f>
        <v>697718.05</v>
      </c>
      <c r="F254" s="31">
        <f>F255+F256</f>
        <v>513615.33</v>
      </c>
      <c r="G254" s="28">
        <f t="shared" si="15"/>
        <v>66.76727751196174</v>
      </c>
      <c r="H254" s="33">
        <f t="shared" si="14"/>
        <v>347281.94999999995</v>
      </c>
    </row>
    <row r="255" spans="1:8" ht="51">
      <c r="A255" s="17" t="s">
        <v>166</v>
      </c>
      <c r="B255" s="3" t="s">
        <v>208</v>
      </c>
      <c r="C255" s="34">
        <v>810000</v>
      </c>
      <c r="D255" s="34">
        <v>1010000</v>
      </c>
      <c r="E255" s="34">
        <v>682718.05</v>
      </c>
      <c r="F255" s="34">
        <v>513615.33</v>
      </c>
      <c r="G255" s="27">
        <f t="shared" si="15"/>
        <v>67.59584653465348</v>
      </c>
      <c r="H255" s="30">
        <f t="shared" si="14"/>
        <v>327281.94999999995</v>
      </c>
    </row>
    <row r="256" spans="1:8" ht="12.75">
      <c r="A256" s="17" t="s">
        <v>168</v>
      </c>
      <c r="B256" s="3" t="s">
        <v>209</v>
      </c>
      <c r="C256" s="34">
        <v>20000</v>
      </c>
      <c r="D256" s="34">
        <v>35000</v>
      </c>
      <c r="E256" s="34">
        <v>15000</v>
      </c>
      <c r="F256" s="34">
        <v>0</v>
      </c>
      <c r="G256" s="27">
        <f t="shared" si="15"/>
        <v>42.857142857142854</v>
      </c>
      <c r="H256" s="30">
        <f t="shared" si="14"/>
        <v>20000</v>
      </c>
    </row>
    <row r="257" spans="1:8" ht="25.5">
      <c r="A257" s="24" t="s">
        <v>71</v>
      </c>
      <c r="B257" s="23" t="s">
        <v>72</v>
      </c>
      <c r="C257" s="31">
        <f>C258+C263+C259+C260+C261+C262+C264+C265+C266+C267</f>
        <v>11519830</v>
      </c>
      <c r="D257" s="31">
        <f>D258+D263+D259+D260+D261+D262+D264+D265+D266+D267</f>
        <v>10367303.24</v>
      </c>
      <c r="E257" s="31">
        <f>E258+E263+E259+E260+E261+E262+E264+E265+E266+E267</f>
        <v>6526676.7299999995</v>
      </c>
      <c r="F257" s="31">
        <f>F258+F263+F259+F260+F261+F262+F264+F265+F266+F267</f>
        <v>7766891.629999998</v>
      </c>
      <c r="G257" s="28">
        <f t="shared" si="15"/>
        <v>62.95443066445888</v>
      </c>
      <c r="H257" s="33">
        <f t="shared" si="14"/>
        <v>3840626.5100000007</v>
      </c>
    </row>
    <row r="258" spans="1:8" ht="12.75">
      <c r="A258" s="17" t="s">
        <v>131</v>
      </c>
      <c r="B258" s="3" t="s">
        <v>210</v>
      </c>
      <c r="C258" s="34">
        <v>7283013</v>
      </c>
      <c r="D258" s="34">
        <v>5981013</v>
      </c>
      <c r="E258" s="34">
        <v>3678896.97</v>
      </c>
      <c r="F258" s="34">
        <v>5021925.77</v>
      </c>
      <c r="G258" s="27">
        <f t="shared" si="15"/>
        <v>61.50959661849924</v>
      </c>
      <c r="H258" s="30">
        <f t="shared" si="14"/>
        <v>2302116.03</v>
      </c>
    </row>
    <row r="259" spans="1:8" ht="25.5">
      <c r="A259" s="17" t="s">
        <v>182</v>
      </c>
      <c r="B259" s="3" t="s">
        <v>211</v>
      </c>
      <c r="C259" s="34">
        <v>3000</v>
      </c>
      <c r="D259" s="34">
        <v>3000</v>
      </c>
      <c r="E259" s="34">
        <v>402.5</v>
      </c>
      <c r="F259" s="34">
        <v>402.5</v>
      </c>
      <c r="G259" s="27">
        <f t="shared" si="15"/>
        <v>13.416666666666666</v>
      </c>
      <c r="H259" s="30">
        <f aca="true" t="shared" si="25" ref="H259:H315">D259-E259</f>
        <v>2597.5</v>
      </c>
    </row>
    <row r="260" spans="1:8" ht="38.25">
      <c r="A260" s="17" t="s">
        <v>184</v>
      </c>
      <c r="B260" s="3" t="s">
        <v>212</v>
      </c>
      <c r="C260" s="34">
        <v>2183917</v>
      </c>
      <c r="D260" s="34">
        <v>1748807</v>
      </c>
      <c r="E260" s="34">
        <v>1116696.05</v>
      </c>
      <c r="F260" s="34">
        <v>1645123.09</v>
      </c>
      <c r="G260" s="27">
        <f aca="true" t="shared" si="26" ref="G260:G315">E260/D260*100</f>
        <v>63.85473354120839</v>
      </c>
      <c r="H260" s="30">
        <f t="shared" si="25"/>
        <v>632110.95</v>
      </c>
    </row>
    <row r="261" spans="1:8" ht="12.75">
      <c r="A261" s="3" t="s">
        <v>113</v>
      </c>
      <c r="B261" s="3" t="s">
        <v>213</v>
      </c>
      <c r="C261" s="34">
        <v>742700</v>
      </c>
      <c r="D261" s="34">
        <v>794283.24</v>
      </c>
      <c r="E261" s="34">
        <v>482605.1</v>
      </c>
      <c r="F261" s="34">
        <v>571616.6</v>
      </c>
      <c r="G261" s="27">
        <f t="shared" si="26"/>
        <v>60.759824165495424</v>
      </c>
      <c r="H261" s="30">
        <f t="shared" si="25"/>
        <v>311678.14</v>
      </c>
    </row>
    <row r="262" spans="1:8" ht="38.25">
      <c r="A262" s="17" t="s">
        <v>216</v>
      </c>
      <c r="B262" s="3" t="s">
        <v>215</v>
      </c>
      <c r="C262" s="34">
        <v>2000</v>
      </c>
      <c r="D262" s="34">
        <v>2000</v>
      </c>
      <c r="E262" s="34">
        <v>0</v>
      </c>
      <c r="F262" s="34">
        <v>0</v>
      </c>
      <c r="G262" s="27">
        <f t="shared" si="26"/>
        <v>0</v>
      </c>
      <c r="H262" s="30">
        <f t="shared" si="25"/>
        <v>2000</v>
      </c>
    </row>
    <row r="263" spans="1:8" ht="12.75">
      <c r="A263" s="3" t="s">
        <v>115</v>
      </c>
      <c r="B263" s="3" t="s">
        <v>214</v>
      </c>
      <c r="C263" s="34">
        <v>250000</v>
      </c>
      <c r="D263" s="34">
        <v>263000</v>
      </c>
      <c r="E263" s="34">
        <v>132449.6</v>
      </c>
      <c r="F263" s="34">
        <v>149142.39</v>
      </c>
      <c r="G263" s="27">
        <f t="shared" si="26"/>
        <v>50.36106463878327</v>
      </c>
      <c r="H263" s="30">
        <f t="shared" si="25"/>
        <v>130550.4</v>
      </c>
    </row>
    <row r="264" spans="1:8" ht="25.5">
      <c r="A264" s="13" t="s">
        <v>118</v>
      </c>
      <c r="B264" s="3" t="s">
        <v>217</v>
      </c>
      <c r="C264" s="3">
        <v>259000</v>
      </c>
      <c r="D264" s="34">
        <v>396000</v>
      </c>
      <c r="E264" s="34">
        <v>271215.95</v>
      </c>
      <c r="F264" s="34">
        <v>268223.56</v>
      </c>
      <c r="G264" s="27">
        <f t="shared" si="26"/>
        <v>68.48887626262626</v>
      </c>
      <c r="H264" s="30">
        <f t="shared" si="25"/>
        <v>124784.04999999999</v>
      </c>
    </row>
    <row r="265" spans="1:8" ht="25.5">
      <c r="A265" s="13" t="s">
        <v>120</v>
      </c>
      <c r="B265" s="3" t="s">
        <v>218</v>
      </c>
      <c r="C265" s="3">
        <v>754200</v>
      </c>
      <c r="D265" s="34">
        <v>1137200</v>
      </c>
      <c r="E265" s="34">
        <v>838926.42</v>
      </c>
      <c r="F265" s="34">
        <v>85858.05</v>
      </c>
      <c r="G265" s="27">
        <f t="shared" si="26"/>
        <v>73.77122933520928</v>
      </c>
      <c r="H265" s="30">
        <f t="shared" si="25"/>
        <v>298273.57999999996</v>
      </c>
    </row>
    <row r="266" spans="1:8" ht="12.75">
      <c r="A266" s="3" t="s">
        <v>124</v>
      </c>
      <c r="B266" s="3" t="s">
        <v>219</v>
      </c>
      <c r="C266" s="3">
        <v>0</v>
      </c>
      <c r="D266" s="34">
        <v>0</v>
      </c>
      <c r="E266" s="34">
        <v>0</v>
      </c>
      <c r="F266" s="34"/>
      <c r="G266" s="27" t="e">
        <f t="shared" si="26"/>
        <v>#DIV/0!</v>
      </c>
      <c r="H266" s="30">
        <f t="shared" si="25"/>
        <v>0</v>
      </c>
    </row>
    <row r="267" spans="1:8" ht="12.75">
      <c r="A267" s="3" t="s">
        <v>336</v>
      </c>
      <c r="B267" s="3" t="s">
        <v>337</v>
      </c>
      <c r="C267" s="3">
        <v>42000</v>
      </c>
      <c r="D267" s="34">
        <v>42000</v>
      </c>
      <c r="E267" s="34">
        <v>5484.14</v>
      </c>
      <c r="F267" s="34">
        <v>24599.67</v>
      </c>
      <c r="G267" s="27">
        <f t="shared" si="26"/>
        <v>13.05747619047619</v>
      </c>
      <c r="H267" s="30">
        <f t="shared" si="25"/>
        <v>36515.86</v>
      </c>
    </row>
    <row r="268" spans="1:8" ht="12.75">
      <c r="A268" s="1" t="s">
        <v>73</v>
      </c>
      <c r="B268" s="1" t="s">
        <v>74</v>
      </c>
      <c r="C268" s="33">
        <f aca="true" t="shared" si="27" ref="C268:F269">C269</f>
        <v>0</v>
      </c>
      <c r="D268" s="33">
        <f t="shared" si="27"/>
        <v>81940</v>
      </c>
      <c r="E268" s="33">
        <f t="shared" si="27"/>
        <v>23290</v>
      </c>
      <c r="F268" s="33">
        <f t="shared" si="27"/>
        <v>723108.36</v>
      </c>
      <c r="G268" s="28">
        <f t="shared" si="26"/>
        <v>28.42323651452282</v>
      </c>
      <c r="H268" s="33">
        <f t="shared" si="25"/>
        <v>58650</v>
      </c>
    </row>
    <row r="269" spans="1:8" ht="12.75">
      <c r="A269" s="23" t="s">
        <v>75</v>
      </c>
      <c r="B269" s="23" t="s">
        <v>76</v>
      </c>
      <c r="C269" s="31">
        <f t="shared" si="27"/>
        <v>0</v>
      </c>
      <c r="D269" s="31">
        <f>D270+D271</f>
        <v>81940</v>
      </c>
      <c r="E269" s="31">
        <f>E270+E271</f>
        <v>23290</v>
      </c>
      <c r="F269" s="31">
        <f>F270+F271</f>
        <v>723108.36</v>
      </c>
      <c r="G269" s="28">
        <f t="shared" si="26"/>
        <v>28.42323651452282</v>
      </c>
      <c r="H269" s="33">
        <f t="shared" si="25"/>
        <v>58650</v>
      </c>
    </row>
    <row r="270" spans="1:8" ht="25.5">
      <c r="A270" s="13" t="s">
        <v>120</v>
      </c>
      <c r="B270" s="3" t="s">
        <v>233</v>
      </c>
      <c r="C270" s="36">
        <v>0</v>
      </c>
      <c r="D270" s="35">
        <v>81940</v>
      </c>
      <c r="E270" s="35">
        <v>23290</v>
      </c>
      <c r="F270" s="34">
        <v>723108.36</v>
      </c>
      <c r="G270" s="27">
        <f>E270/D270*100</f>
        <v>28.42323651452282</v>
      </c>
      <c r="H270" s="30">
        <f>D270-E270</f>
        <v>58650</v>
      </c>
    </row>
    <row r="271" spans="1:8" ht="38.25">
      <c r="A271" s="17" t="s">
        <v>160</v>
      </c>
      <c r="B271" s="3" t="s">
        <v>347</v>
      </c>
      <c r="C271" s="36"/>
      <c r="D271" s="35"/>
      <c r="E271" s="35"/>
      <c r="F271" s="35">
        <v>0</v>
      </c>
      <c r="G271" s="27"/>
      <c r="H271" s="30"/>
    </row>
    <row r="272" spans="1:8" ht="12.75">
      <c r="A272" s="1" t="s">
        <v>77</v>
      </c>
      <c r="B272" s="1" t="s">
        <v>78</v>
      </c>
      <c r="C272" s="33">
        <f>C273+C275+C276+C274+C277+C278+C279</f>
        <v>20410085</v>
      </c>
      <c r="D272" s="33">
        <f>D273+D275+D276+D274+D277+D278+D279</f>
        <v>24537466.28</v>
      </c>
      <c r="E272" s="33">
        <f>E273+E275+E276+E274+E277+E278+E279</f>
        <v>17717822.04</v>
      </c>
      <c r="F272" s="33">
        <f>F273+F275+F276+F274+F277+F278</f>
        <v>23935785.1</v>
      </c>
      <c r="G272" s="28">
        <f t="shared" si="26"/>
        <v>72.20721910656864</v>
      </c>
      <c r="H272" s="33">
        <f t="shared" si="25"/>
        <v>6819644.240000002</v>
      </c>
    </row>
    <row r="273" spans="1:8" ht="12.75">
      <c r="A273" s="17" t="s">
        <v>234</v>
      </c>
      <c r="B273" s="3" t="s">
        <v>246</v>
      </c>
      <c r="C273" s="35">
        <f>C281</f>
        <v>1074200</v>
      </c>
      <c r="D273" s="35">
        <f>D281</f>
        <v>1058709.69</v>
      </c>
      <c r="E273" s="35">
        <f>E281</f>
        <v>732308.71</v>
      </c>
      <c r="F273" s="35">
        <f>F281</f>
        <v>693717.66</v>
      </c>
      <c r="G273" s="27">
        <f t="shared" si="26"/>
        <v>69.16992608238053</v>
      </c>
      <c r="H273" s="30">
        <f t="shared" si="25"/>
        <v>326400.98</v>
      </c>
    </row>
    <row r="274" spans="1:8" ht="25.5">
      <c r="A274" s="17" t="s">
        <v>240</v>
      </c>
      <c r="B274" s="3" t="s">
        <v>247</v>
      </c>
      <c r="C274" s="35">
        <f>C287</f>
        <v>11043800</v>
      </c>
      <c r="D274" s="35">
        <f>D287</f>
        <v>11043800</v>
      </c>
      <c r="E274" s="35">
        <f>E287</f>
        <v>6923930.18</v>
      </c>
      <c r="F274" s="35">
        <f>F287</f>
        <v>6498651.48</v>
      </c>
      <c r="G274" s="27">
        <f>E274/D274*100</f>
        <v>62.69517901446966</v>
      </c>
      <c r="H274" s="30">
        <f>D274-E274</f>
        <v>4119869.8200000003</v>
      </c>
    </row>
    <row r="275" spans="1:8" ht="38.25">
      <c r="A275" s="17" t="s">
        <v>236</v>
      </c>
      <c r="B275" s="3" t="s">
        <v>248</v>
      </c>
      <c r="C275" s="35">
        <f aca="true" t="shared" si="28" ref="C275:F276">C283</f>
        <v>150000</v>
      </c>
      <c r="D275" s="35">
        <f t="shared" si="28"/>
        <v>592756.59</v>
      </c>
      <c r="E275" s="35">
        <f t="shared" si="28"/>
        <v>493333.1</v>
      </c>
      <c r="F275" s="35">
        <f t="shared" si="28"/>
        <v>7460280.46</v>
      </c>
      <c r="G275" s="27">
        <f t="shared" si="26"/>
        <v>83.22692793681131</v>
      </c>
      <c r="H275" s="30">
        <f t="shared" si="25"/>
        <v>99423.48999999999</v>
      </c>
    </row>
    <row r="276" spans="1:8" ht="12.75">
      <c r="A276" s="3" t="s">
        <v>238</v>
      </c>
      <c r="B276" s="3" t="s">
        <v>249</v>
      </c>
      <c r="C276" s="35">
        <f t="shared" si="28"/>
        <v>3227085</v>
      </c>
      <c r="D276" s="35">
        <f t="shared" si="28"/>
        <v>6827200</v>
      </c>
      <c r="E276" s="35">
        <f t="shared" si="28"/>
        <v>5859800</v>
      </c>
      <c r="F276" s="35">
        <f t="shared" si="28"/>
        <v>5512200</v>
      </c>
      <c r="G276" s="27">
        <f t="shared" si="26"/>
        <v>85.8302085774549</v>
      </c>
      <c r="H276" s="30">
        <f t="shared" si="25"/>
        <v>967400</v>
      </c>
    </row>
    <row r="277" spans="1:8" ht="25.5">
      <c r="A277" s="17" t="s">
        <v>242</v>
      </c>
      <c r="B277" s="3" t="s">
        <v>250</v>
      </c>
      <c r="C277" s="35">
        <f aca="true" t="shared" si="29" ref="C277:F278">C288</f>
        <v>1384200</v>
      </c>
      <c r="D277" s="35">
        <f t="shared" si="29"/>
        <v>1384200</v>
      </c>
      <c r="E277" s="35">
        <f t="shared" si="29"/>
        <v>1383857.3</v>
      </c>
      <c r="F277" s="35">
        <f t="shared" si="29"/>
        <v>1451607.3</v>
      </c>
      <c r="G277" s="27">
        <f t="shared" si="26"/>
        <v>99.97524201704955</v>
      </c>
      <c r="H277" s="30">
        <f t="shared" si="25"/>
        <v>342.69999999995343</v>
      </c>
    </row>
    <row r="278" spans="1:8" ht="12.75">
      <c r="A278" s="3" t="s">
        <v>244</v>
      </c>
      <c r="B278" s="3" t="s">
        <v>251</v>
      </c>
      <c r="C278" s="35">
        <f t="shared" si="29"/>
        <v>3530800</v>
      </c>
      <c r="D278" s="35">
        <f t="shared" si="29"/>
        <v>3530800</v>
      </c>
      <c r="E278" s="35">
        <f t="shared" si="29"/>
        <v>2324592.75</v>
      </c>
      <c r="F278" s="35">
        <f t="shared" si="29"/>
        <v>2319328.2</v>
      </c>
      <c r="G278" s="27">
        <f t="shared" si="26"/>
        <v>65.83756514104452</v>
      </c>
      <c r="H278" s="30">
        <f t="shared" si="25"/>
        <v>1206207.25</v>
      </c>
    </row>
    <row r="279" spans="1:8" ht="12.75">
      <c r="A279" s="3" t="s">
        <v>362</v>
      </c>
      <c r="B279" s="3" t="s">
        <v>364</v>
      </c>
      <c r="C279" s="35">
        <f>C285</f>
        <v>0</v>
      </c>
      <c r="D279" s="35">
        <f>D285</f>
        <v>100000</v>
      </c>
      <c r="E279" s="35">
        <f>E285</f>
        <v>0</v>
      </c>
      <c r="F279" s="35"/>
      <c r="G279" s="27"/>
      <c r="H279" s="30"/>
    </row>
    <row r="280" spans="1:8" ht="12.75">
      <c r="A280" s="23" t="s">
        <v>79</v>
      </c>
      <c r="B280" s="23" t="s">
        <v>80</v>
      </c>
      <c r="C280" s="31">
        <f>C281</f>
        <v>1074200</v>
      </c>
      <c r="D280" s="31">
        <f>D281</f>
        <v>1058709.69</v>
      </c>
      <c r="E280" s="31">
        <f>E281</f>
        <v>732308.71</v>
      </c>
      <c r="F280" s="31">
        <f>F281</f>
        <v>693717.66</v>
      </c>
      <c r="G280" s="28">
        <f t="shared" si="26"/>
        <v>69.16992608238053</v>
      </c>
      <c r="H280" s="33">
        <f t="shared" si="25"/>
        <v>326400.98</v>
      </c>
    </row>
    <row r="281" spans="1:8" ht="12.75">
      <c r="A281" s="17" t="s">
        <v>234</v>
      </c>
      <c r="B281" s="3" t="s">
        <v>235</v>
      </c>
      <c r="C281" s="3">
        <v>1074200</v>
      </c>
      <c r="D281" s="34">
        <v>1058709.69</v>
      </c>
      <c r="E281" s="34">
        <v>732308.71</v>
      </c>
      <c r="F281" s="34">
        <v>693717.66</v>
      </c>
      <c r="G281" s="27">
        <f t="shared" si="26"/>
        <v>69.16992608238053</v>
      </c>
      <c r="H281" s="30">
        <f t="shared" si="25"/>
        <v>326400.98</v>
      </c>
    </row>
    <row r="282" spans="1:8" ht="12.75">
      <c r="A282" s="23" t="s">
        <v>81</v>
      </c>
      <c r="B282" s="23" t="s">
        <v>82</v>
      </c>
      <c r="C282" s="31">
        <f>C284+C283+C285</f>
        <v>3377085</v>
      </c>
      <c r="D282" s="31">
        <f>D284+D283+D285</f>
        <v>7519956.59</v>
      </c>
      <c r="E282" s="31">
        <f>E284+E283+E285</f>
        <v>6353133.1</v>
      </c>
      <c r="F282" s="31">
        <f>F284+F283</f>
        <v>12972480.46</v>
      </c>
      <c r="G282" s="28">
        <f t="shared" si="26"/>
        <v>84.48364061633498</v>
      </c>
      <c r="H282" s="33">
        <f t="shared" si="25"/>
        <v>1166823.4900000002</v>
      </c>
    </row>
    <row r="283" spans="1:8" ht="38.25">
      <c r="A283" s="17" t="s">
        <v>236</v>
      </c>
      <c r="B283" s="3" t="s">
        <v>237</v>
      </c>
      <c r="C283" s="35">
        <v>150000</v>
      </c>
      <c r="D283" s="35">
        <v>592756.59</v>
      </c>
      <c r="E283" s="35">
        <v>493333.1</v>
      </c>
      <c r="F283" s="34">
        <v>7460280.46</v>
      </c>
      <c r="G283" s="27">
        <f>E283/D283*100</f>
        <v>83.22692793681131</v>
      </c>
      <c r="H283" s="30">
        <f>D283-E283</f>
        <v>99423.48999999999</v>
      </c>
    </row>
    <row r="284" spans="1:8" ht="12.75">
      <c r="A284" s="3" t="s">
        <v>238</v>
      </c>
      <c r="B284" s="3" t="s">
        <v>239</v>
      </c>
      <c r="C284" s="3">
        <v>3227085</v>
      </c>
      <c r="D284" s="34">
        <v>6827200</v>
      </c>
      <c r="E284" s="34">
        <v>5859800</v>
      </c>
      <c r="F284" s="34">
        <v>5512200</v>
      </c>
      <c r="G284" s="27">
        <f t="shared" si="26"/>
        <v>85.8302085774549</v>
      </c>
      <c r="H284" s="30">
        <f t="shared" si="25"/>
        <v>967400</v>
      </c>
    </row>
    <row r="285" spans="1:8" ht="12.75">
      <c r="A285" s="3" t="s">
        <v>362</v>
      </c>
      <c r="B285" s="3" t="s">
        <v>363</v>
      </c>
      <c r="C285" s="3"/>
      <c r="D285" s="34">
        <v>100000</v>
      </c>
      <c r="E285" s="34"/>
      <c r="F285" s="34"/>
      <c r="G285" s="27">
        <f t="shared" si="26"/>
        <v>0</v>
      </c>
      <c r="H285" s="30">
        <f t="shared" si="25"/>
        <v>100000</v>
      </c>
    </row>
    <row r="286" spans="1:8" ht="12.75">
      <c r="A286" s="23" t="s">
        <v>83</v>
      </c>
      <c r="B286" s="23" t="s">
        <v>84</v>
      </c>
      <c r="C286" s="31">
        <f>C287+C288+C289</f>
        <v>15958800</v>
      </c>
      <c r="D286" s="31">
        <f>D287+D288+D289</f>
        <v>15958800</v>
      </c>
      <c r="E286" s="31">
        <f>E287+E288+E289</f>
        <v>10632380.23</v>
      </c>
      <c r="F286" s="31">
        <f>F287+F288+F289</f>
        <v>10269586.98</v>
      </c>
      <c r="G286" s="28">
        <f t="shared" si="26"/>
        <v>66.62393306514275</v>
      </c>
      <c r="H286" s="33">
        <f t="shared" si="25"/>
        <v>5326419.77</v>
      </c>
    </row>
    <row r="287" spans="1:8" ht="25.5">
      <c r="A287" s="17" t="s">
        <v>240</v>
      </c>
      <c r="B287" s="3" t="s">
        <v>241</v>
      </c>
      <c r="C287" s="34">
        <v>11043800</v>
      </c>
      <c r="D287" s="34">
        <v>11043800</v>
      </c>
      <c r="E287" s="34">
        <v>6923930.18</v>
      </c>
      <c r="F287" s="34">
        <v>6498651.48</v>
      </c>
      <c r="G287" s="27">
        <f t="shared" si="26"/>
        <v>62.69517901446966</v>
      </c>
      <c r="H287" s="30">
        <f t="shared" si="25"/>
        <v>4119869.8200000003</v>
      </c>
    </row>
    <row r="288" spans="1:8" ht="25.5">
      <c r="A288" s="17" t="s">
        <v>242</v>
      </c>
      <c r="B288" s="3" t="s">
        <v>243</v>
      </c>
      <c r="C288" s="34">
        <v>1384200</v>
      </c>
      <c r="D288" s="34">
        <v>1384200</v>
      </c>
      <c r="E288" s="34">
        <v>1383857.3</v>
      </c>
      <c r="F288" s="34">
        <v>1451607.3</v>
      </c>
      <c r="G288" s="27">
        <f t="shared" si="26"/>
        <v>99.97524201704955</v>
      </c>
      <c r="H288" s="30">
        <f t="shared" si="25"/>
        <v>342.69999999995343</v>
      </c>
    </row>
    <row r="289" spans="1:8" ht="12.75">
      <c r="A289" s="3" t="s">
        <v>244</v>
      </c>
      <c r="B289" s="3" t="s">
        <v>245</v>
      </c>
      <c r="C289" s="3">
        <v>3530800</v>
      </c>
      <c r="D289" s="34">
        <v>3530800</v>
      </c>
      <c r="E289" s="34">
        <v>2324592.75</v>
      </c>
      <c r="F289" s="34">
        <v>2319328.2</v>
      </c>
      <c r="G289" s="27">
        <f t="shared" si="26"/>
        <v>65.83756514104452</v>
      </c>
      <c r="H289" s="30">
        <f t="shared" si="25"/>
        <v>1206207.25</v>
      </c>
    </row>
    <row r="290" spans="1:8" ht="12.75">
      <c r="A290" s="1" t="s">
        <v>85</v>
      </c>
      <c r="B290" s="1" t="s">
        <v>86</v>
      </c>
      <c r="C290" s="33">
        <f>C291+C296+C298+C292+C293+C295+C297+C299+C294</f>
        <v>6336700</v>
      </c>
      <c r="D290" s="33">
        <f>D291+D296+D298+D292+D293+D295+D297+D299+D294</f>
        <v>6748382</v>
      </c>
      <c r="E290" s="33">
        <f>E291+E296+E298+E292+E293+E295+E297+E299+E294</f>
        <v>4676460.79</v>
      </c>
      <c r="F290" s="33">
        <f>F291+F296+F298+F292+F293+F295+F297+F299</f>
        <v>5086138.68</v>
      </c>
      <c r="G290" s="28">
        <f t="shared" si="26"/>
        <v>69.29751146274766</v>
      </c>
      <c r="H290" s="33">
        <f t="shared" si="25"/>
        <v>2071921.21</v>
      </c>
    </row>
    <row r="291" spans="1:8" ht="12.75">
      <c r="A291" s="3" t="s">
        <v>113</v>
      </c>
      <c r="B291" s="3" t="s">
        <v>275</v>
      </c>
      <c r="C291" s="35">
        <f>C307</f>
        <v>610000</v>
      </c>
      <c r="D291" s="35">
        <f aca="true" t="shared" si="30" ref="D291:E293">D307</f>
        <v>610000</v>
      </c>
      <c r="E291" s="35">
        <f t="shared" si="30"/>
        <v>504399.9</v>
      </c>
      <c r="F291" s="35">
        <f>F307</f>
        <v>421283.06</v>
      </c>
      <c r="G291" s="27">
        <f t="shared" si="26"/>
        <v>82.68850819672132</v>
      </c>
      <c r="H291" s="30">
        <f t="shared" si="25"/>
        <v>105600.09999999998</v>
      </c>
    </row>
    <row r="292" spans="1:8" ht="38.25">
      <c r="A292" s="17" t="s">
        <v>216</v>
      </c>
      <c r="B292" s="3" t="s">
        <v>276</v>
      </c>
      <c r="C292" s="35">
        <f>C308</f>
        <v>0</v>
      </c>
      <c r="D292" s="35">
        <f t="shared" si="30"/>
        <v>0</v>
      </c>
      <c r="E292" s="35">
        <f t="shared" si="30"/>
        <v>0</v>
      </c>
      <c r="F292" s="35">
        <f>F308</f>
        <v>0</v>
      </c>
      <c r="G292" s="27" t="e">
        <f t="shared" si="26"/>
        <v>#DIV/0!</v>
      </c>
      <c r="H292" s="30">
        <f t="shared" si="25"/>
        <v>0</v>
      </c>
    </row>
    <row r="293" spans="1:8" ht="12.75">
      <c r="A293" s="3" t="s">
        <v>115</v>
      </c>
      <c r="B293" s="3" t="s">
        <v>277</v>
      </c>
      <c r="C293" s="35">
        <f>C309</f>
        <v>190000</v>
      </c>
      <c r="D293" s="35">
        <f t="shared" si="30"/>
        <v>190000</v>
      </c>
      <c r="E293" s="35">
        <f t="shared" si="30"/>
        <v>136811.07</v>
      </c>
      <c r="F293" s="35">
        <f>F309</f>
        <v>90840.05</v>
      </c>
      <c r="G293" s="27">
        <f t="shared" si="26"/>
        <v>72.00582631578948</v>
      </c>
      <c r="H293" s="30">
        <f t="shared" si="25"/>
        <v>53188.92999999999</v>
      </c>
    </row>
    <row r="294" spans="1:8" ht="25.5">
      <c r="A294" s="13" t="s">
        <v>118</v>
      </c>
      <c r="B294" s="3" t="s">
        <v>374</v>
      </c>
      <c r="C294" s="35">
        <f>C310</f>
        <v>26000</v>
      </c>
      <c r="D294" s="35">
        <f>D310</f>
        <v>30000</v>
      </c>
      <c r="E294" s="35">
        <f>E310</f>
        <v>10060.65</v>
      </c>
      <c r="F294" s="35"/>
      <c r="G294" s="27"/>
      <c r="H294" s="30"/>
    </row>
    <row r="295" spans="1:8" ht="25.5">
      <c r="A295" s="13" t="s">
        <v>120</v>
      </c>
      <c r="B295" s="3" t="s">
        <v>278</v>
      </c>
      <c r="C295" s="35">
        <f>C301+C305+C311</f>
        <v>500700</v>
      </c>
      <c r="D295" s="35">
        <f>D301+D305+D311</f>
        <v>870282</v>
      </c>
      <c r="E295" s="35">
        <f>E301+E305+E311</f>
        <v>624347.9</v>
      </c>
      <c r="F295" s="35">
        <f>F301+F305+F311</f>
        <v>936091.68</v>
      </c>
      <c r="G295" s="27">
        <f t="shared" si="26"/>
        <v>71.74087249879925</v>
      </c>
      <c r="H295" s="30">
        <f t="shared" si="25"/>
        <v>245934.09999999998</v>
      </c>
    </row>
    <row r="296" spans="1:8" ht="51">
      <c r="A296" s="17" t="s">
        <v>154</v>
      </c>
      <c r="B296" s="3" t="s">
        <v>279</v>
      </c>
      <c r="C296" s="35">
        <f aca="true" t="shared" si="31" ref="C296:F297">C302</f>
        <v>5000000</v>
      </c>
      <c r="D296" s="35">
        <f t="shared" si="31"/>
        <v>5038100</v>
      </c>
      <c r="E296" s="35">
        <f t="shared" si="31"/>
        <v>3399973.75</v>
      </c>
      <c r="F296" s="35">
        <f t="shared" si="31"/>
        <v>3455940.26</v>
      </c>
      <c r="G296" s="27">
        <f t="shared" si="26"/>
        <v>67.48523749032374</v>
      </c>
      <c r="H296" s="30">
        <f t="shared" si="25"/>
        <v>1638126.25</v>
      </c>
    </row>
    <row r="297" spans="1:8" ht="12.75">
      <c r="A297" s="17" t="s">
        <v>156</v>
      </c>
      <c r="B297" s="3" t="s">
        <v>349</v>
      </c>
      <c r="C297" s="35">
        <f t="shared" si="31"/>
        <v>0</v>
      </c>
      <c r="D297" s="35">
        <f t="shared" si="31"/>
        <v>0</v>
      </c>
      <c r="E297" s="35">
        <f t="shared" si="31"/>
        <v>0</v>
      </c>
      <c r="F297" s="35">
        <f t="shared" si="31"/>
        <v>180195</v>
      </c>
      <c r="G297" s="27" t="e">
        <f t="shared" si="26"/>
        <v>#DIV/0!</v>
      </c>
      <c r="H297" s="30"/>
    </row>
    <row r="298" spans="1:8" ht="12.75">
      <c r="A298" s="3" t="s">
        <v>124</v>
      </c>
      <c r="B298" s="3" t="s">
        <v>280</v>
      </c>
      <c r="C298" s="35">
        <f aca="true" t="shared" si="32" ref="C298:F299">C312</f>
        <v>0</v>
      </c>
      <c r="D298" s="35">
        <f t="shared" si="32"/>
        <v>0</v>
      </c>
      <c r="E298" s="35">
        <f t="shared" si="32"/>
        <v>0</v>
      </c>
      <c r="F298" s="35">
        <f t="shared" si="32"/>
        <v>1788.63</v>
      </c>
      <c r="G298" s="27" t="e">
        <f t="shared" si="26"/>
        <v>#DIV/0!</v>
      </c>
      <c r="H298" s="30">
        <f t="shared" si="25"/>
        <v>0</v>
      </c>
    </row>
    <row r="299" spans="1:8" ht="12.75">
      <c r="A299" s="3" t="s">
        <v>336</v>
      </c>
      <c r="B299" s="3" t="s">
        <v>381</v>
      </c>
      <c r="C299" s="35">
        <f t="shared" si="32"/>
        <v>10000</v>
      </c>
      <c r="D299" s="35">
        <f t="shared" si="32"/>
        <v>10000</v>
      </c>
      <c r="E299" s="35">
        <f t="shared" si="32"/>
        <v>867.52</v>
      </c>
      <c r="F299" s="35">
        <f t="shared" si="32"/>
        <v>0</v>
      </c>
      <c r="G299" s="27"/>
      <c r="H299" s="30"/>
    </row>
    <row r="300" spans="1:8" ht="12.75">
      <c r="A300" s="23" t="s">
        <v>87</v>
      </c>
      <c r="B300" s="23" t="s">
        <v>88</v>
      </c>
      <c r="C300" s="31">
        <f>C301+C302+C303</f>
        <v>5220000</v>
      </c>
      <c r="D300" s="31">
        <f>D301+D302+D303</f>
        <v>5414100</v>
      </c>
      <c r="E300" s="31">
        <f>E301+E302+E303</f>
        <v>3702878.38</v>
      </c>
      <c r="F300" s="31">
        <f>F301+F302+F303</f>
        <v>4306271.06</v>
      </c>
      <c r="G300" s="28">
        <f t="shared" si="26"/>
        <v>68.3932395042574</v>
      </c>
      <c r="H300" s="33">
        <f t="shared" si="25"/>
        <v>1711221.62</v>
      </c>
    </row>
    <row r="301" spans="1:8" ht="25.5">
      <c r="A301" s="13" t="s">
        <v>120</v>
      </c>
      <c r="B301" s="3" t="s">
        <v>252</v>
      </c>
      <c r="C301" s="3">
        <v>220000</v>
      </c>
      <c r="D301" s="34">
        <v>376000</v>
      </c>
      <c r="E301" s="34">
        <v>302904.63</v>
      </c>
      <c r="F301" s="34">
        <v>670135.8</v>
      </c>
      <c r="G301" s="27">
        <f t="shared" si="26"/>
        <v>80.55974202127659</v>
      </c>
      <c r="H301" s="30">
        <f t="shared" si="25"/>
        <v>73095.37</v>
      </c>
    </row>
    <row r="302" spans="1:8" ht="51">
      <c r="A302" s="17" t="s">
        <v>154</v>
      </c>
      <c r="B302" s="3" t="s">
        <v>253</v>
      </c>
      <c r="C302" s="3">
        <v>5000000</v>
      </c>
      <c r="D302" s="34">
        <v>5038100</v>
      </c>
      <c r="E302" s="34">
        <v>3399973.75</v>
      </c>
      <c r="F302" s="34">
        <v>3455940.26</v>
      </c>
      <c r="G302" s="27">
        <f t="shared" si="26"/>
        <v>67.48523749032374</v>
      </c>
      <c r="H302" s="30">
        <f t="shared" si="25"/>
        <v>1638126.25</v>
      </c>
    </row>
    <row r="303" spans="1:8" ht="12.75">
      <c r="A303" s="17" t="s">
        <v>156</v>
      </c>
      <c r="B303" s="3" t="s">
        <v>348</v>
      </c>
      <c r="C303" s="3"/>
      <c r="D303" s="34">
        <v>0</v>
      </c>
      <c r="E303" s="34">
        <v>0</v>
      </c>
      <c r="F303" s="34">
        <v>180195</v>
      </c>
      <c r="G303" s="27"/>
      <c r="H303" s="30"/>
    </row>
    <row r="304" spans="1:8" ht="12.75">
      <c r="A304" s="23" t="s">
        <v>89</v>
      </c>
      <c r="B304" s="23" t="s">
        <v>90</v>
      </c>
      <c r="C304" s="31">
        <f>C305</f>
        <v>120000</v>
      </c>
      <c r="D304" s="31">
        <f>D305</f>
        <v>306300</v>
      </c>
      <c r="E304" s="31">
        <f>E305</f>
        <v>166874.75</v>
      </c>
      <c r="F304" s="31">
        <f>F305</f>
        <v>167165</v>
      </c>
      <c r="G304" s="28">
        <f t="shared" si="26"/>
        <v>54.48081945804767</v>
      </c>
      <c r="H304" s="33">
        <f t="shared" si="25"/>
        <v>139425.25</v>
      </c>
    </row>
    <row r="305" spans="1:8" ht="25.5">
      <c r="A305" s="13" t="s">
        <v>120</v>
      </c>
      <c r="B305" s="3" t="s">
        <v>254</v>
      </c>
      <c r="C305" s="3">
        <v>120000</v>
      </c>
      <c r="D305" s="34">
        <v>306300</v>
      </c>
      <c r="E305" s="34">
        <v>166874.75</v>
      </c>
      <c r="F305" s="34">
        <v>167165</v>
      </c>
      <c r="G305" s="27">
        <f>E305/D305*100</f>
        <v>54.48081945804767</v>
      </c>
      <c r="H305" s="30">
        <f>D305-E305</f>
        <v>139425.25</v>
      </c>
    </row>
    <row r="306" spans="1:8" ht="25.5">
      <c r="A306" s="24" t="s">
        <v>91</v>
      </c>
      <c r="B306" s="23" t="s">
        <v>92</v>
      </c>
      <c r="C306" s="31">
        <f>C307+C312+C308+C309+C311+C313+C310</f>
        <v>996700</v>
      </c>
      <c r="D306" s="31">
        <f>D307+D312+D308+D309+D311+D313+D310</f>
        <v>1027982</v>
      </c>
      <c r="E306" s="31">
        <f>E307+E312+E308+E309+E311+E313+E310</f>
        <v>806707.66</v>
      </c>
      <c r="F306" s="31">
        <f>F307+F312+F308+F309+F311+F313</f>
        <v>612702.62</v>
      </c>
      <c r="G306" s="28">
        <f t="shared" si="26"/>
        <v>78.47488185590798</v>
      </c>
      <c r="H306" s="33">
        <f t="shared" si="25"/>
        <v>221274.33999999997</v>
      </c>
    </row>
    <row r="307" spans="1:8" ht="12.75">
      <c r="A307" s="3" t="s">
        <v>113</v>
      </c>
      <c r="B307" s="3" t="s">
        <v>255</v>
      </c>
      <c r="C307" s="34">
        <v>610000</v>
      </c>
      <c r="D307" s="34">
        <v>610000</v>
      </c>
      <c r="E307" s="34">
        <v>504399.9</v>
      </c>
      <c r="F307" s="34">
        <v>421283.06</v>
      </c>
      <c r="G307" s="27">
        <f t="shared" si="26"/>
        <v>82.68850819672132</v>
      </c>
      <c r="H307" s="30">
        <f t="shared" si="25"/>
        <v>105600.09999999998</v>
      </c>
    </row>
    <row r="308" spans="1:8" ht="38.25">
      <c r="A308" s="17" t="s">
        <v>216</v>
      </c>
      <c r="B308" s="3" t="s">
        <v>256</v>
      </c>
      <c r="C308" s="34">
        <v>0</v>
      </c>
      <c r="D308" s="34">
        <v>0</v>
      </c>
      <c r="E308" s="34">
        <v>0</v>
      </c>
      <c r="F308" s="34">
        <v>0</v>
      </c>
      <c r="G308" s="27" t="e">
        <f t="shared" si="26"/>
        <v>#DIV/0!</v>
      </c>
      <c r="H308" s="30">
        <f t="shared" si="25"/>
        <v>0</v>
      </c>
    </row>
    <row r="309" spans="1:8" ht="12.75">
      <c r="A309" s="3" t="s">
        <v>115</v>
      </c>
      <c r="B309" s="3" t="s">
        <v>257</v>
      </c>
      <c r="C309" s="34">
        <v>190000</v>
      </c>
      <c r="D309" s="34">
        <v>190000</v>
      </c>
      <c r="E309" s="34">
        <v>136811.07</v>
      </c>
      <c r="F309" s="34">
        <v>90840.05</v>
      </c>
      <c r="G309" s="27">
        <f t="shared" si="26"/>
        <v>72.00582631578948</v>
      </c>
      <c r="H309" s="30">
        <f t="shared" si="25"/>
        <v>53188.92999999999</v>
      </c>
    </row>
    <row r="310" spans="1:8" ht="25.5">
      <c r="A310" s="13" t="s">
        <v>118</v>
      </c>
      <c r="B310" s="3" t="s">
        <v>373</v>
      </c>
      <c r="C310" s="34">
        <v>26000</v>
      </c>
      <c r="D310" s="34">
        <v>30000</v>
      </c>
      <c r="E310" s="34">
        <v>10060.65</v>
      </c>
      <c r="F310" s="34"/>
      <c r="G310" s="27"/>
      <c r="H310" s="30"/>
    </row>
    <row r="311" spans="1:8" ht="25.5">
      <c r="A311" s="13" t="s">
        <v>120</v>
      </c>
      <c r="B311" s="3" t="s">
        <v>258</v>
      </c>
      <c r="C311" s="34">
        <v>160700</v>
      </c>
      <c r="D311" s="34">
        <v>187982</v>
      </c>
      <c r="E311" s="34">
        <v>154568.52</v>
      </c>
      <c r="F311" s="34">
        <v>98790.88</v>
      </c>
      <c r="G311" s="27">
        <f t="shared" si="26"/>
        <v>82.2251704950474</v>
      </c>
      <c r="H311" s="30">
        <f t="shared" si="25"/>
        <v>33413.48000000001</v>
      </c>
    </row>
    <row r="312" spans="1:8" ht="12.75">
      <c r="A312" s="3" t="s">
        <v>124</v>
      </c>
      <c r="B312" s="3" t="s">
        <v>259</v>
      </c>
      <c r="C312" s="34">
        <v>0</v>
      </c>
      <c r="D312" s="34"/>
      <c r="E312" s="34"/>
      <c r="F312" s="34">
        <v>1788.63</v>
      </c>
      <c r="G312" s="27" t="e">
        <f t="shared" si="26"/>
        <v>#DIV/0!</v>
      </c>
      <c r="H312" s="30">
        <f t="shared" si="25"/>
        <v>0</v>
      </c>
    </row>
    <row r="313" spans="1:8" ht="12.75">
      <c r="A313" s="3" t="s">
        <v>336</v>
      </c>
      <c r="B313" s="3" t="s">
        <v>380</v>
      </c>
      <c r="C313" s="34">
        <v>10000</v>
      </c>
      <c r="D313" s="34">
        <v>10000</v>
      </c>
      <c r="E313" s="34">
        <v>867.52</v>
      </c>
      <c r="F313" s="34"/>
      <c r="G313" s="27"/>
      <c r="H313" s="30"/>
    </row>
    <row r="314" spans="1:8" ht="12.75">
      <c r="A314" s="1" t="s">
        <v>93</v>
      </c>
      <c r="B314" s="1" t="s">
        <v>94</v>
      </c>
      <c r="C314" s="33">
        <f aca="true" t="shared" si="33" ref="C314:F315">C315</f>
        <v>100000</v>
      </c>
      <c r="D314" s="33">
        <f t="shared" si="33"/>
        <v>200000</v>
      </c>
      <c r="E314" s="33">
        <f t="shared" si="33"/>
        <v>0</v>
      </c>
      <c r="F314" s="33">
        <f t="shared" si="33"/>
        <v>300000</v>
      </c>
      <c r="G314" s="28">
        <f t="shared" si="26"/>
        <v>0</v>
      </c>
      <c r="H314" s="33">
        <f t="shared" si="25"/>
        <v>200000</v>
      </c>
    </row>
    <row r="315" spans="1:8" ht="12.75">
      <c r="A315" s="23" t="s">
        <v>95</v>
      </c>
      <c r="B315" s="23" t="s">
        <v>96</v>
      </c>
      <c r="C315" s="31">
        <f t="shared" si="33"/>
        <v>100000</v>
      </c>
      <c r="D315" s="31">
        <f t="shared" si="33"/>
        <v>200000</v>
      </c>
      <c r="E315" s="31">
        <f t="shared" si="33"/>
        <v>0</v>
      </c>
      <c r="F315" s="31">
        <f t="shared" si="33"/>
        <v>300000</v>
      </c>
      <c r="G315" s="28">
        <f t="shared" si="26"/>
        <v>0</v>
      </c>
      <c r="H315" s="33">
        <f t="shared" si="25"/>
        <v>200000</v>
      </c>
    </row>
    <row r="316" spans="1:8" ht="51">
      <c r="A316" s="17" t="s">
        <v>260</v>
      </c>
      <c r="B316" s="3" t="s">
        <v>261</v>
      </c>
      <c r="C316" s="3">
        <v>100000</v>
      </c>
      <c r="D316" s="34">
        <v>200000</v>
      </c>
      <c r="E316" s="34">
        <v>0</v>
      </c>
      <c r="F316" s="34">
        <v>300000</v>
      </c>
      <c r="G316" s="27">
        <f>E316/D316*100</f>
        <v>0</v>
      </c>
      <c r="H316" s="30">
        <f>D316-E316</f>
        <v>200000</v>
      </c>
    </row>
    <row r="317" spans="1:8" ht="51">
      <c r="A317" s="14" t="s">
        <v>97</v>
      </c>
      <c r="B317" s="1" t="s">
        <v>98</v>
      </c>
      <c r="C317" s="33">
        <f>C318</f>
        <v>0</v>
      </c>
      <c r="D317" s="33">
        <f>D318+D320</f>
        <v>0</v>
      </c>
      <c r="E317" s="33">
        <f>E318+E320</f>
        <v>0</v>
      </c>
      <c r="F317" s="33">
        <f>F318+F320</f>
        <v>0</v>
      </c>
      <c r="G317" s="28"/>
      <c r="H317" s="33">
        <f>D317-E317</f>
        <v>0</v>
      </c>
    </row>
    <row r="318" spans="1:8" ht="38.25">
      <c r="A318" s="14" t="s">
        <v>99</v>
      </c>
      <c r="B318" s="1" t="s">
        <v>100</v>
      </c>
      <c r="C318" s="33">
        <v>0</v>
      </c>
      <c r="D318" s="33">
        <v>0</v>
      </c>
      <c r="E318" s="33">
        <v>0</v>
      </c>
      <c r="F318" s="33">
        <v>0</v>
      </c>
      <c r="G318" s="28"/>
      <c r="H318" s="33">
        <f>D318-E318</f>
        <v>0</v>
      </c>
    </row>
    <row r="319" spans="1:8" s="4" customFormat="1" ht="12.75">
      <c r="A319" s="14" t="s">
        <v>110</v>
      </c>
      <c r="B319" s="1" t="s">
        <v>111</v>
      </c>
      <c r="C319" s="33"/>
      <c r="D319" s="33"/>
      <c r="E319" s="33"/>
      <c r="F319" s="33"/>
      <c r="G319" s="28"/>
      <c r="H319" s="33"/>
    </row>
    <row r="320" spans="1:8" s="4" customFormat="1" ht="12.75">
      <c r="A320" s="14" t="s">
        <v>106</v>
      </c>
      <c r="B320" s="1" t="s">
        <v>107</v>
      </c>
      <c r="C320" s="1"/>
      <c r="D320" s="33"/>
      <c r="E320" s="33"/>
      <c r="F320" s="33"/>
      <c r="G320" s="28"/>
      <c r="H320" s="33"/>
    </row>
    <row r="321" spans="1:8" ht="12.75">
      <c r="A321" s="17" t="s">
        <v>101</v>
      </c>
      <c r="B321" s="3"/>
      <c r="C321" s="3">
        <v>-902209.91</v>
      </c>
      <c r="D321" s="3">
        <v>-11735763.69</v>
      </c>
      <c r="E321" s="11">
        <v>-1781853.51</v>
      </c>
      <c r="F321" s="11">
        <v>4863467.07</v>
      </c>
      <c r="G321" s="3"/>
      <c r="H321" s="3"/>
    </row>
    <row r="322" ht="12.75">
      <c r="D322" t="s">
        <v>103</v>
      </c>
    </row>
    <row r="323" spans="1:7" ht="15">
      <c r="A323" s="37" t="s">
        <v>104</v>
      </c>
      <c r="G323" s="37" t="s">
        <v>105</v>
      </c>
    </row>
    <row r="324" ht="12.75">
      <c r="F324" t="s">
        <v>103</v>
      </c>
    </row>
    <row r="326" ht="12.75">
      <c r="D326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zoomScalePageLayoutView="0" workbookViewId="0" topLeftCell="A279">
      <selection activeCell="D289" sqref="D289:E29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414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412</v>
      </c>
      <c r="F5" s="19" t="s">
        <v>413</v>
      </c>
      <c r="G5" s="44" t="s">
        <v>388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C8+C70+C72+C106+C145+C156+C159+C212+C249+C253+C273+C295+C298</f>
        <v>373950905.2</v>
      </c>
      <c r="D7" s="29">
        <f>D8+D70+D72+D106+D145+D156+D159+D212+D249+D253+D273+D295+D298</f>
        <v>398362128.24</v>
      </c>
      <c r="E7" s="29">
        <f>E8+E70+E72+E106+E145+E156+E159+E212+E249+E253+E273+E295+E298</f>
        <v>258996732.43</v>
      </c>
      <c r="F7" s="29">
        <f>F8+F70+F72+F106+F145+F156+F159+F212+F249+F253+F273+F295+F298</f>
        <v>286132841.59000003</v>
      </c>
      <c r="G7" s="28">
        <f>E7/D7*100</f>
        <v>65.01540032790543</v>
      </c>
      <c r="H7" s="33">
        <f>D7-E7</f>
        <v>139365395.81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43591906</v>
      </c>
      <c r="D8" s="29">
        <f>D9+D17+D18+D19+D13+D21+D23+D22</f>
        <v>43471068.09</v>
      </c>
      <c r="E8" s="29">
        <f>E9+E17+E18+E19+E13+E21+E23+E22</f>
        <v>21140348.000000004</v>
      </c>
      <c r="F8" s="29">
        <f>F9+F17+F18+F19+F13+F21+F23+F22+F20</f>
        <v>20802797.03</v>
      </c>
      <c r="G8" s="28">
        <f aca="true" t="shared" si="0" ref="G8:G74">E8/D8*100</f>
        <v>48.6308455919055</v>
      </c>
      <c r="H8" s="33">
        <f aca="true" t="shared" si="1" ref="H8:H74">D8-E8</f>
        <v>22330720.09</v>
      </c>
    </row>
    <row r="9" spans="1:8" s="7" customFormat="1" ht="25.5">
      <c r="A9" s="17" t="s">
        <v>126</v>
      </c>
      <c r="B9" s="3" t="s">
        <v>127</v>
      </c>
      <c r="C9" s="35">
        <f>C10+C11+C12</f>
        <v>18570228.15</v>
      </c>
      <c r="D9" s="35">
        <f>D10+D11+D12</f>
        <v>19109710.23</v>
      </c>
      <c r="E9" s="35">
        <f>E10+E11+E12</f>
        <v>12514536.52</v>
      </c>
      <c r="F9" s="35">
        <f>F10+F11+F12</f>
        <v>12944425.150000002</v>
      </c>
      <c r="G9" s="27">
        <f t="shared" si="0"/>
        <v>65.48784031457289</v>
      </c>
      <c r="H9" s="30">
        <f t="shared" si="1"/>
        <v>6595173.710000001</v>
      </c>
    </row>
    <row r="10" spans="1:8" s="7" customFormat="1" ht="12.75">
      <c r="A10" s="3" t="s">
        <v>113</v>
      </c>
      <c r="B10" s="3" t="s">
        <v>112</v>
      </c>
      <c r="C10" s="35">
        <f>C26+C30+C37+C45+C58</f>
        <v>14239298.81</v>
      </c>
      <c r="D10" s="35">
        <f>D26+D30+D37+D45+D58</f>
        <v>14632648.81</v>
      </c>
      <c r="E10" s="35">
        <f>E26+E30+E37+E45+E58</f>
        <v>9557702.07</v>
      </c>
      <c r="F10" s="35">
        <f>F26+F30+F37+F45+F58</f>
        <v>9688200.39</v>
      </c>
      <c r="G10" s="27">
        <f t="shared" si="0"/>
        <v>65.31764818594044</v>
      </c>
      <c r="H10" s="30">
        <f t="shared" si="1"/>
        <v>5074946.74</v>
      </c>
    </row>
    <row r="11" spans="1:8" s="7" customFormat="1" ht="12.75">
      <c r="A11" s="3" t="s">
        <v>115</v>
      </c>
      <c r="B11" s="3" t="s">
        <v>114</v>
      </c>
      <c r="C11" s="35">
        <f>C27+C31+C39+C47+C60</f>
        <v>4305929.34</v>
      </c>
      <c r="D11" s="35">
        <f>D27+D31+D39+D47+D60</f>
        <v>4432061.42</v>
      </c>
      <c r="E11" s="35">
        <f>E27+E31+E39+E47+E60</f>
        <v>2935516.45</v>
      </c>
      <c r="F11" s="35">
        <f>F27+F31+F39+F47+F60</f>
        <v>3119813.1000000006</v>
      </c>
      <c r="G11" s="27">
        <f t="shared" si="0"/>
        <v>66.23365905430074</v>
      </c>
      <c r="H11" s="30">
        <f t="shared" si="1"/>
        <v>1496544.9699999997</v>
      </c>
    </row>
    <row r="12" spans="1:8" s="7" customFormat="1" ht="12.75">
      <c r="A12" s="5" t="s">
        <v>116</v>
      </c>
      <c r="B12" s="3" t="s">
        <v>117</v>
      </c>
      <c r="C12" s="35">
        <f>C38+C46+C59</f>
        <v>25000</v>
      </c>
      <c r="D12" s="35">
        <f>D38+D46+D59</f>
        <v>45000</v>
      </c>
      <c r="E12" s="35">
        <f>E38+E46+E59</f>
        <v>21318</v>
      </c>
      <c r="F12" s="35">
        <f>F38+F46+F59</f>
        <v>136411.66</v>
      </c>
      <c r="G12" s="27">
        <f t="shared" si="0"/>
        <v>47.373333333333335</v>
      </c>
      <c r="H12" s="30">
        <f t="shared" si="1"/>
        <v>23682</v>
      </c>
    </row>
    <row r="13" spans="1:8" s="7" customFormat="1" ht="25.5">
      <c r="A13" s="17" t="s">
        <v>130</v>
      </c>
      <c r="B13" s="3" t="s">
        <v>137</v>
      </c>
      <c r="C13" s="35">
        <f>C14+C15+C16</f>
        <v>6322000</v>
      </c>
      <c r="D13" s="35">
        <f>D14+D15+D16</f>
        <v>6120000</v>
      </c>
      <c r="E13" s="35">
        <f>E14+E15+E16</f>
        <v>4303448.5600000005</v>
      </c>
      <c r="F13" s="35">
        <f>F14+F15+F16</f>
        <v>3503504.6799999997</v>
      </c>
      <c r="G13" s="27">
        <f>E13/D13*100</f>
        <v>70.31778692810458</v>
      </c>
      <c r="H13" s="30">
        <f>D13-E13</f>
        <v>1816551.4399999995</v>
      </c>
    </row>
    <row r="14" spans="1:8" s="7" customFormat="1" ht="12.75">
      <c r="A14" s="3" t="s">
        <v>131</v>
      </c>
      <c r="B14" s="3" t="s">
        <v>134</v>
      </c>
      <c r="C14" s="35">
        <f>C62</f>
        <v>4852000</v>
      </c>
      <c r="D14" s="35">
        <f aca="true" t="shared" si="2" ref="D14:E16">D62</f>
        <v>5004000</v>
      </c>
      <c r="E14" s="35">
        <f>E62</f>
        <v>3217278.43</v>
      </c>
      <c r="F14" s="35">
        <f>F62</f>
        <v>2612437.65</v>
      </c>
      <c r="G14" s="27">
        <f>E14/D14*100</f>
        <v>64.2941332933653</v>
      </c>
      <c r="H14" s="30">
        <f>D14-E14</f>
        <v>1786721.5699999998</v>
      </c>
    </row>
    <row r="15" spans="1:8" s="7" customFormat="1" ht="12.75">
      <c r="A15" s="5" t="s">
        <v>132</v>
      </c>
      <c r="B15" s="3" t="s">
        <v>135</v>
      </c>
      <c r="C15" s="35">
        <f>C63</f>
        <v>5000</v>
      </c>
      <c r="D15" s="35">
        <f t="shared" si="2"/>
        <v>5000</v>
      </c>
      <c r="E15" s="35">
        <f>E63</f>
        <v>200</v>
      </c>
      <c r="F15" s="35">
        <f>F63</f>
        <v>200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133</v>
      </c>
      <c r="B16" s="3" t="s">
        <v>136</v>
      </c>
      <c r="C16" s="35">
        <f>C64</f>
        <v>1465000</v>
      </c>
      <c r="D16" s="35">
        <f t="shared" si="2"/>
        <v>1111000</v>
      </c>
      <c r="E16" s="35">
        <f>E64</f>
        <v>1085970.13</v>
      </c>
      <c r="F16" s="35">
        <f>F64</f>
        <v>890867.03</v>
      </c>
      <c r="G16" s="27">
        <f>E16/D16*100</f>
        <v>97.74708640864085</v>
      </c>
      <c r="H16" s="30">
        <f>D16-E16</f>
        <v>25029.87000000011</v>
      </c>
    </row>
    <row r="17" spans="1:8" s="7" customFormat="1" ht="23.25" customHeight="1">
      <c r="A17" s="13" t="s">
        <v>118</v>
      </c>
      <c r="B17" s="3" t="s">
        <v>119</v>
      </c>
      <c r="C17" s="35">
        <f>C32+C40+C48+C65</f>
        <v>3701760</v>
      </c>
      <c r="D17" s="35">
        <f>D32+D40+D48+D65</f>
        <v>3681293.77</v>
      </c>
      <c r="E17" s="35">
        <f>E32+E40+E48+E65</f>
        <v>803243.57</v>
      </c>
      <c r="F17" s="35">
        <f>F32+F40+F48+F65</f>
        <v>875621.1799999999</v>
      </c>
      <c r="G17" s="27">
        <f t="shared" si="0"/>
        <v>21.8195998522552</v>
      </c>
      <c r="H17" s="30">
        <f t="shared" si="1"/>
        <v>2878050.2</v>
      </c>
    </row>
    <row r="18" spans="1:8" s="7" customFormat="1" ht="25.5">
      <c r="A18" s="13" t="s">
        <v>120</v>
      </c>
      <c r="B18" s="3" t="s">
        <v>121</v>
      </c>
      <c r="C18" s="35">
        <f>C33+C41+C49+C66</f>
        <v>5246802.85</v>
      </c>
      <c r="D18" s="35">
        <f>D33+D41+D49+D66+D53</f>
        <v>8334924.01</v>
      </c>
      <c r="E18" s="35">
        <f>E33+E41+E49+E66+E53</f>
        <v>3500186.3</v>
      </c>
      <c r="F18" s="35">
        <f>F33+F41+F49+F66+F53</f>
        <v>3440325.6100000003</v>
      </c>
      <c r="G18" s="27">
        <f t="shared" si="0"/>
        <v>41.994219692951944</v>
      </c>
      <c r="H18" s="30">
        <f t="shared" si="1"/>
        <v>4834737.71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166</v>
      </c>
      <c r="B20" s="3" t="s">
        <v>281</v>
      </c>
      <c r="C20" s="35"/>
      <c r="D20" s="35"/>
      <c r="E20" s="35"/>
      <c r="F20" s="35">
        <f>F69</f>
        <v>0</v>
      </c>
      <c r="G20" s="27"/>
      <c r="H20" s="30">
        <f>D20-E20</f>
        <v>0</v>
      </c>
    </row>
    <row r="21" spans="1:8" s="7" customFormat="1" ht="12.75">
      <c r="A21" s="5" t="s">
        <v>124</v>
      </c>
      <c r="B21" s="3" t="s">
        <v>125</v>
      </c>
      <c r="C21" s="35">
        <f>C50+C67</f>
        <v>2000</v>
      </c>
      <c r="D21" s="35">
        <f>D50+D67</f>
        <v>3000</v>
      </c>
      <c r="E21" s="35">
        <f>E50+E67</f>
        <v>0</v>
      </c>
      <c r="F21" s="35">
        <f>F50+F67</f>
        <v>10993.95</v>
      </c>
      <c r="G21" s="27">
        <f t="shared" si="0"/>
        <v>0</v>
      </c>
      <c r="H21" s="30">
        <f t="shared" si="1"/>
        <v>3000</v>
      </c>
    </row>
    <row r="22" spans="1:8" s="7" customFormat="1" ht="12.75">
      <c r="A22" s="3" t="s">
        <v>336</v>
      </c>
      <c r="B22" s="3" t="s">
        <v>340</v>
      </c>
      <c r="C22" s="35">
        <f>C34+C42+C51+C68</f>
        <v>26000</v>
      </c>
      <c r="D22" s="35">
        <f>D34+D42+D51+D68</f>
        <v>44028.2</v>
      </c>
      <c r="E22" s="35">
        <f>E34+E42+E51+E68</f>
        <v>18933.05</v>
      </c>
      <c r="F22" s="35">
        <f>F51+F42+F34+F68</f>
        <v>27926.459999999995</v>
      </c>
      <c r="G22" s="27">
        <f>E22/D22*100</f>
        <v>43.00209865495297</v>
      </c>
      <c r="H22" s="30">
        <f>D22-E22</f>
        <v>25095.149999999998</v>
      </c>
    </row>
    <row r="23" spans="1:8" s="7" customFormat="1" ht="12.75">
      <c r="A23" s="3" t="s">
        <v>128</v>
      </c>
      <c r="B23" s="3" t="s">
        <v>129</v>
      </c>
      <c r="C23" s="34">
        <f>C55</f>
        <v>9723115</v>
      </c>
      <c r="D23" s="34">
        <f>D55</f>
        <v>6178111.88</v>
      </c>
      <c r="E23" s="35"/>
      <c r="F23" s="35"/>
      <c r="G23" s="27">
        <f>E23/D23*100</f>
        <v>0</v>
      </c>
      <c r="H23" s="30">
        <f>D23-E23</f>
        <v>6178111.88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693232.6</v>
      </c>
      <c r="F24" s="31">
        <f>F25</f>
        <v>713556.07</v>
      </c>
      <c r="G24" s="28">
        <f t="shared" si="0"/>
        <v>68.6844942039037</v>
      </c>
      <c r="H24" s="33">
        <f t="shared" si="1"/>
        <v>316067.4</v>
      </c>
    </row>
    <row r="25" spans="1:8" s="7" customFormat="1" ht="27.75" customHeight="1">
      <c r="A25" s="17" t="s">
        <v>126</v>
      </c>
      <c r="B25" s="3" t="s">
        <v>282</v>
      </c>
      <c r="C25" s="31">
        <f>C26+C27</f>
        <v>1009300</v>
      </c>
      <c r="D25" s="31">
        <f>D26+D27</f>
        <v>1009300</v>
      </c>
      <c r="E25" s="31">
        <f>E26+E27</f>
        <v>693232.6</v>
      </c>
      <c r="F25" s="31">
        <f>F26+F27</f>
        <v>713556.07</v>
      </c>
      <c r="G25" s="28">
        <f>E25/D25*100</f>
        <v>68.6844942039037</v>
      </c>
      <c r="H25" s="33">
        <f>D25-E25</f>
        <v>316067.4</v>
      </c>
    </row>
    <row r="26" spans="1:8" s="7" customFormat="1" ht="12.75">
      <c r="A26" s="3" t="s">
        <v>113</v>
      </c>
      <c r="B26" s="3" t="s">
        <v>283</v>
      </c>
      <c r="C26" s="32">
        <v>775200</v>
      </c>
      <c r="D26" s="32">
        <v>775200</v>
      </c>
      <c r="E26" s="32">
        <v>529063.08</v>
      </c>
      <c r="F26" s="30">
        <v>539612.09</v>
      </c>
      <c r="G26" s="27">
        <f t="shared" si="0"/>
        <v>68.24859133126935</v>
      </c>
      <c r="H26" s="30">
        <f t="shared" si="1"/>
        <v>246136.92000000004</v>
      </c>
    </row>
    <row r="27" spans="1:8" s="7" customFormat="1" ht="12.75">
      <c r="A27" s="3" t="s">
        <v>115</v>
      </c>
      <c r="B27" s="3" t="s">
        <v>284</v>
      </c>
      <c r="C27" s="32">
        <v>234100</v>
      </c>
      <c r="D27" s="32">
        <v>234100</v>
      </c>
      <c r="E27" s="30">
        <v>164169.52</v>
      </c>
      <c r="F27" s="30">
        <v>173943.98</v>
      </c>
      <c r="G27" s="27">
        <f t="shared" si="0"/>
        <v>70.12794532251175</v>
      </c>
      <c r="H27" s="30">
        <f t="shared" si="1"/>
        <v>69930.48000000001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428871.81</v>
      </c>
      <c r="F28" s="31">
        <f>F29+F32+F33+F34</f>
        <v>456958.30000000005</v>
      </c>
      <c r="G28" s="28">
        <f t="shared" si="0"/>
        <v>60.23480477528091</v>
      </c>
      <c r="H28" s="33">
        <f t="shared" si="1"/>
        <v>283128.19</v>
      </c>
    </row>
    <row r="29" spans="1:8" s="7" customFormat="1" ht="25.5">
      <c r="A29" s="17" t="s">
        <v>126</v>
      </c>
      <c r="B29" s="3" t="s">
        <v>285</v>
      </c>
      <c r="C29" s="31">
        <f>C30+C31</f>
        <v>370600</v>
      </c>
      <c r="D29" s="31">
        <f>D30+D31</f>
        <v>370600</v>
      </c>
      <c r="E29" s="31">
        <f>E30+E31</f>
        <v>276690.94</v>
      </c>
      <c r="F29" s="31">
        <f>F30+F31</f>
        <v>287481.39</v>
      </c>
      <c r="G29" s="28">
        <f>E29/D29*100</f>
        <v>74.66026443604964</v>
      </c>
      <c r="H29" s="33">
        <f>D29-E29</f>
        <v>93909.06</v>
      </c>
    </row>
    <row r="30" spans="1:8" s="7" customFormat="1" ht="12.75">
      <c r="A30" s="3" t="s">
        <v>113</v>
      </c>
      <c r="B30" s="3" t="s">
        <v>286</v>
      </c>
      <c r="C30" s="32">
        <v>284600</v>
      </c>
      <c r="D30" s="32">
        <v>284600</v>
      </c>
      <c r="E30" s="32">
        <v>211872.18</v>
      </c>
      <c r="F30" s="30">
        <v>213966.17</v>
      </c>
      <c r="G30" s="27">
        <f t="shared" si="0"/>
        <v>74.44560084328883</v>
      </c>
      <c r="H30" s="30">
        <f t="shared" si="1"/>
        <v>72727.82</v>
      </c>
    </row>
    <row r="31" spans="1:8" s="7" customFormat="1" ht="12.75">
      <c r="A31" s="3" t="s">
        <v>115</v>
      </c>
      <c r="B31" s="3" t="s">
        <v>287</v>
      </c>
      <c r="C31" s="32">
        <v>86000</v>
      </c>
      <c r="D31" s="32">
        <v>86000</v>
      </c>
      <c r="E31" s="30">
        <v>64818.76</v>
      </c>
      <c r="F31" s="30">
        <v>73515.22</v>
      </c>
      <c r="G31" s="27">
        <f t="shared" si="0"/>
        <v>75.37065116279071</v>
      </c>
      <c r="H31" s="30">
        <f t="shared" si="1"/>
        <v>21181.239999999998</v>
      </c>
    </row>
    <row r="32" spans="1:8" ht="25.5">
      <c r="A32" s="13" t="s">
        <v>118</v>
      </c>
      <c r="B32" s="3" t="s">
        <v>288</v>
      </c>
      <c r="C32" s="35">
        <v>29000</v>
      </c>
      <c r="D32" s="35">
        <v>29000</v>
      </c>
      <c r="E32" s="34">
        <v>13038.88</v>
      </c>
      <c r="F32" s="34">
        <v>12945.7</v>
      </c>
      <c r="G32" s="27">
        <f t="shared" si="0"/>
        <v>44.96165517241379</v>
      </c>
      <c r="H32" s="30">
        <f t="shared" si="1"/>
        <v>15961.12</v>
      </c>
    </row>
    <row r="33" spans="1:8" s="2" customFormat="1" ht="25.5">
      <c r="A33" s="13" t="s">
        <v>120</v>
      </c>
      <c r="B33" s="3" t="s">
        <v>289</v>
      </c>
      <c r="C33" s="32">
        <v>311400</v>
      </c>
      <c r="D33" s="32">
        <v>311400</v>
      </c>
      <c r="E33" s="34">
        <v>138144.86</v>
      </c>
      <c r="F33" s="34">
        <v>155854.18</v>
      </c>
      <c r="G33" s="27">
        <f t="shared" si="0"/>
        <v>44.362511239563254</v>
      </c>
      <c r="H33" s="30">
        <f t="shared" si="1"/>
        <v>173255.14</v>
      </c>
    </row>
    <row r="34" spans="1:8" ht="14.25" customHeight="1">
      <c r="A34" s="5" t="s">
        <v>124</v>
      </c>
      <c r="B34" s="3" t="s">
        <v>353</v>
      </c>
      <c r="C34" s="34">
        <v>1000</v>
      </c>
      <c r="D34" s="34">
        <v>1000</v>
      </c>
      <c r="E34" s="34">
        <v>997.13</v>
      </c>
      <c r="F34" s="34">
        <v>677.03</v>
      </c>
      <c r="G34" s="27">
        <f t="shared" si="0"/>
        <v>99.713</v>
      </c>
      <c r="H34" s="30">
        <f t="shared" si="1"/>
        <v>2.8700000000000045</v>
      </c>
    </row>
    <row r="35" spans="1:8" ht="63.75" customHeight="1">
      <c r="A35" s="26" t="s">
        <v>15</v>
      </c>
      <c r="B35" s="23" t="s">
        <v>16</v>
      </c>
      <c r="C35" s="31">
        <f>C36+C40+C41+C42</f>
        <v>13190491</v>
      </c>
      <c r="D35" s="31">
        <f>D36+D40+D41+D42</f>
        <v>13471659.18</v>
      </c>
      <c r="E35" s="31">
        <f>E36+E40+E41+E42</f>
        <v>8357283.800000001</v>
      </c>
      <c r="F35" s="31">
        <f>F36+F40+F41+F42</f>
        <v>9453877.34</v>
      </c>
      <c r="G35" s="28">
        <f t="shared" si="0"/>
        <v>62.03603942420997</v>
      </c>
      <c r="H35" s="33">
        <f t="shared" si="1"/>
        <v>5114375.379999999</v>
      </c>
    </row>
    <row r="36" spans="1:8" ht="25.5">
      <c r="A36" s="17" t="s">
        <v>126</v>
      </c>
      <c r="B36" s="3" t="s">
        <v>290</v>
      </c>
      <c r="C36" s="34">
        <f>C37+C39+C38</f>
        <v>11449614.15</v>
      </c>
      <c r="D36" s="34">
        <f>D37+D39+D38</f>
        <v>11806194.33</v>
      </c>
      <c r="E36" s="34">
        <f>E37+E39+E38</f>
        <v>7699908.49</v>
      </c>
      <c r="F36" s="34">
        <f>F37+F39+F38</f>
        <v>8153394.6</v>
      </c>
      <c r="G36" s="27">
        <f t="shared" si="0"/>
        <v>65.21922538945705</v>
      </c>
      <c r="H36" s="30">
        <f t="shared" si="1"/>
        <v>4106285.84</v>
      </c>
    </row>
    <row r="37" spans="1:8" ht="14.25" customHeight="1">
      <c r="A37" s="3" t="s">
        <v>113</v>
      </c>
      <c r="B37" s="3" t="s">
        <v>291</v>
      </c>
      <c r="C37" s="35">
        <v>8786695.81</v>
      </c>
      <c r="D37" s="35">
        <v>9045145.81</v>
      </c>
      <c r="E37" s="34">
        <v>5863969.94</v>
      </c>
      <c r="F37" s="34">
        <v>6058682.77</v>
      </c>
      <c r="G37" s="27">
        <f t="shared" si="0"/>
        <v>64.83002113152226</v>
      </c>
      <c r="H37" s="30">
        <f t="shared" si="1"/>
        <v>3181175.87</v>
      </c>
    </row>
    <row r="38" spans="1:8" ht="14.25" customHeight="1">
      <c r="A38" s="5" t="s">
        <v>116</v>
      </c>
      <c r="B38" s="3" t="s">
        <v>292</v>
      </c>
      <c r="C38" s="35">
        <v>10000</v>
      </c>
      <c r="D38" s="35">
        <v>30000</v>
      </c>
      <c r="E38" s="34">
        <v>7158</v>
      </c>
      <c r="F38" s="34">
        <v>127120</v>
      </c>
      <c r="G38" s="27">
        <f t="shared" si="0"/>
        <v>23.86</v>
      </c>
      <c r="H38" s="30">
        <f t="shared" si="1"/>
        <v>22842</v>
      </c>
    </row>
    <row r="39" spans="1:8" ht="13.5" customHeight="1">
      <c r="A39" s="3" t="s">
        <v>115</v>
      </c>
      <c r="B39" s="3" t="s">
        <v>293</v>
      </c>
      <c r="C39" s="34">
        <v>2652918.34</v>
      </c>
      <c r="D39" s="34">
        <v>2731048.52</v>
      </c>
      <c r="E39" s="34">
        <v>1828780.55</v>
      </c>
      <c r="F39" s="34">
        <v>1967591.83</v>
      </c>
      <c r="G39" s="27">
        <f t="shared" si="0"/>
        <v>66.96257999839563</v>
      </c>
      <c r="H39" s="30">
        <f t="shared" si="1"/>
        <v>902267.97</v>
      </c>
    </row>
    <row r="40" spans="1:8" ht="25.5">
      <c r="A40" s="13" t="s">
        <v>118</v>
      </c>
      <c r="B40" s="3" t="s">
        <v>294</v>
      </c>
      <c r="C40" s="34">
        <v>643060</v>
      </c>
      <c r="D40" s="34">
        <v>595768.77</v>
      </c>
      <c r="E40" s="34">
        <v>379905.08</v>
      </c>
      <c r="F40" s="34">
        <v>406980.1</v>
      </c>
      <c r="G40" s="27">
        <f t="shared" si="0"/>
        <v>63.7672028360936</v>
      </c>
      <c r="H40" s="30">
        <f t="shared" si="1"/>
        <v>215863.69</v>
      </c>
    </row>
    <row r="41" spans="1:8" ht="25.5">
      <c r="A41" s="13" t="s">
        <v>120</v>
      </c>
      <c r="B41" s="3" t="s">
        <v>295</v>
      </c>
      <c r="C41" s="3">
        <v>1077816.85</v>
      </c>
      <c r="D41" s="34">
        <v>1049696.08</v>
      </c>
      <c r="E41" s="34">
        <v>276309.04</v>
      </c>
      <c r="F41" s="34">
        <v>883947.93</v>
      </c>
      <c r="G41" s="27">
        <f t="shared" si="0"/>
        <v>26.322765728533536</v>
      </c>
      <c r="H41" s="30">
        <f t="shared" si="1"/>
        <v>773387.04</v>
      </c>
    </row>
    <row r="42" spans="1:8" ht="12.75">
      <c r="A42" s="5" t="s">
        <v>124</v>
      </c>
      <c r="B42" s="3" t="s">
        <v>343</v>
      </c>
      <c r="C42" s="3">
        <v>20000</v>
      </c>
      <c r="D42" s="34">
        <v>20000</v>
      </c>
      <c r="E42" s="34">
        <v>1161.19</v>
      </c>
      <c r="F42" s="34">
        <v>9554.71</v>
      </c>
      <c r="G42" s="27">
        <f t="shared" si="0"/>
        <v>5.80595</v>
      </c>
      <c r="H42" s="30">
        <f t="shared" si="1"/>
        <v>18838.81</v>
      </c>
    </row>
    <row r="43" spans="1:8" ht="51" customHeight="1">
      <c r="A43" s="26" t="s">
        <v>17</v>
      </c>
      <c r="B43" s="23" t="s">
        <v>18</v>
      </c>
      <c r="C43" s="31">
        <f>C44+C48+C49+C50</f>
        <v>9243200</v>
      </c>
      <c r="D43" s="31">
        <f>D44+D48+D49+D50+D51</f>
        <v>9513132.55</v>
      </c>
      <c r="E43" s="31">
        <f>E44+E48+E49+E50+E51</f>
        <v>4205499.13</v>
      </c>
      <c r="F43" s="31">
        <f>F44+F48+F49+F50+F51</f>
        <v>4254782.28</v>
      </c>
      <c r="G43" s="28">
        <f t="shared" si="0"/>
        <v>44.20730088534297</v>
      </c>
      <c r="H43" s="33">
        <f t="shared" si="1"/>
        <v>5307633.420000001</v>
      </c>
    </row>
    <row r="44" spans="1:8" ht="25.5">
      <c r="A44" s="17" t="s">
        <v>126</v>
      </c>
      <c r="B44" s="3" t="s">
        <v>297</v>
      </c>
      <c r="C44" s="33">
        <f>C45+C46+C47</f>
        <v>5202700</v>
      </c>
      <c r="D44" s="33">
        <f>D45+D46+D47</f>
        <v>5385601.9</v>
      </c>
      <c r="E44" s="33">
        <f>E45+E46+E47</f>
        <v>3512834.62</v>
      </c>
      <c r="F44" s="33">
        <f>F45+F46+F47</f>
        <v>3413435.2800000003</v>
      </c>
      <c r="G44" s="28">
        <f t="shared" si="0"/>
        <v>65.2264070985269</v>
      </c>
      <c r="H44" s="33">
        <f t="shared" si="1"/>
        <v>1872767.2800000003</v>
      </c>
    </row>
    <row r="45" spans="1:8" ht="13.5" customHeight="1">
      <c r="A45" s="3" t="s">
        <v>113</v>
      </c>
      <c r="B45" s="3" t="s">
        <v>298</v>
      </c>
      <c r="C45" s="3">
        <v>3979600</v>
      </c>
      <c r="D45" s="34">
        <v>4114500</v>
      </c>
      <c r="E45" s="34">
        <v>2697707.21</v>
      </c>
      <c r="F45" s="34">
        <v>2586366.79</v>
      </c>
      <c r="G45" s="27">
        <f t="shared" si="0"/>
        <v>65.56585757686231</v>
      </c>
      <c r="H45" s="30">
        <f t="shared" si="1"/>
        <v>1416792.79</v>
      </c>
    </row>
    <row r="46" spans="1:8" ht="13.5" customHeight="1">
      <c r="A46" s="5" t="s">
        <v>116</v>
      </c>
      <c r="B46" s="3" t="s">
        <v>299</v>
      </c>
      <c r="C46" s="3">
        <v>15000</v>
      </c>
      <c r="D46" s="34">
        <v>15000</v>
      </c>
      <c r="E46" s="34">
        <v>14160</v>
      </c>
      <c r="F46" s="34">
        <v>9291.66</v>
      </c>
      <c r="G46" s="27">
        <f t="shared" si="0"/>
        <v>94.39999999999999</v>
      </c>
      <c r="H46" s="30">
        <f t="shared" si="1"/>
        <v>840</v>
      </c>
    </row>
    <row r="47" spans="1:8" ht="12.75">
      <c r="A47" s="3" t="s">
        <v>115</v>
      </c>
      <c r="B47" s="3" t="s">
        <v>300</v>
      </c>
      <c r="C47" s="3">
        <v>1208100</v>
      </c>
      <c r="D47" s="34">
        <v>1256101.9</v>
      </c>
      <c r="E47" s="34">
        <v>800967.41</v>
      </c>
      <c r="F47" s="34">
        <v>817776.83</v>
      </c>
      <c r="G47" s="27">
        <f t="shared" si="0"/>
        <v>63.76611722345138</v>
      </c>
      <c r="H47" s="30">
        <f t="shared" si="1"/>
        <v>455134.4899999999</v>
      </c>
    </row>
    <row r="48" spans="1:8" ht="25.5">
      <c r="A48" s="13" t="s">
        <v>118</v>
      </c>
      <c r="B48" s="3" t="s">
        <v>301</v>
      </c>
      <c r="C48" s="3">
        <v>3015500</v>
      </c>
      <c r="D48" s="34">
        <v>3030500</v>
      </c>
      <c r="E48" s="34">
        <v>393758.73</v>
      </c>
      <c r="F48" s="3">
        <v>443577.05</v>
      </c>
      <c r="G48" s="27">
        <f t="shared" si="0"/>
        <v>12.993193532420392</v>
      </c>
      <c r="H48" s="30">
        <f t="shared" si="1"/>
        <v>2636741.27</v>
      </c>
    </row>
    <row r="49" spans="1:8" ht="27" customHeight="1">
      <c r="A49" s="13" t="s">
        <v>120</v>
      </c>
      <c r="B49" s="3" t="s">
        <v>302</v>
      </c>
      <c r="C49" s="3">
        <v>1023000</v>
      </c>
      <c r="D49" s="35">
        <v>1077030.65</v>
      </c>
      <c r="E49" s="35">
        <v>284917.61</v>
      </c>
      <c r="F49" s="3">
        <v>383831.94</v>
      </c>
      <c r="G49" s="27">
        <f t="shared" si="0"/>
        <v>26.453992743846243</v>
      </c>
      <c r="H49" s="30">
        <f t="shared" si="1"/>
        <v>792113.0399999999</v>
      </c>
    </row>
    <row r="50" spans="1:8" ht="13.5" customHeight="1">
      <c r="A50" s="5" t="s">
        <v>124</v>
      </c>
      <c r="B50" s="3" t="s">
        <v>303</v>
      </c>
      <c r="C50" s="35">
        <v>2000</v>
      </c>
      <c r="D50" s="35">
        <v>2000</v>
      </c>
      <c r="E50" s="35">
        <v>0</v>
      </c>
      <c r="F50" s="34">
        <v>8.66</v>
      </c>
      <c r="G50" s="27">
        <f t="shared" si="0"/>
        <v>0</v>
      </c>
      <c r="H50" s="30">
        <f t="shared" si="1"/>
        <v>2000</v>
      </c>
    </row>
    <row r="51" spans="1:8" ht="13.5" customHeight="1">
      <c r="A51" s="3" t="s">
        <v>336</v>
      </c>
      <c r="B51" s="3" t="s">
        <v>339</v>
      </c>
      <c r="C51" s="35"/>
      <c r="D51" s="35">
        <v>18000</v>
      </c>
      <c r="E51" s="35">
        <v>13988.17</v>
      </c>
      <c r="F51" s="11">
        <v>13929.35</v>
      </c>
      <c r="G51" s="27">
        <f t="shared" si="0"/>
        <v>77.71205555555557</v>
      </c>
      <c r="H51" s="30">
        <f t="shared" si="1"/>
        <v>4011.83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300000</v>
      </c>
      <c r="E52" s="31">
        <f>E53</f>
        <v>300000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120</v>
      </c>
      <c r="B53" s="3" t="s">
        <v>304</v>
      </c>
      <c r="C53" s="34"/>
      <c r="D53" s="34">
        <v>300000</v>
      </c>
      <c r="E53" s="34">
        <v>300000</v>
      </c>
      <c r="F53" s="34">
        <v>0</v>
      </c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9723115</v>
      </c>
      <c r="D54" s="31">
        <f>D55</f>
        <v>6178111.88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6178111.88</v>
      </c>
    </row>
    <row r="55" spans="1:8" ht="12.75">
      <c r="A55" s="3" t="s">
        <v>128</v>
      </c>
      <c r="B55" s="3" t="s">
        <v>305</v>
      </c>
      <c r="C55" s="34">
        <v>9723115</v>
      </c>
      <c r="D55" s="34">
        <v>6178111.88</v>
      </c>
      <c r="E55" s="34">
        <v>0</v>
      </c>
      <c r="F55" s="34"/>
      <c r="G55" s="27">
        <f t="shared" si="0"/>
        <v>0</v>
      </c>
      <c r="H55" s="30">
        <f t="shared" si="1"/>
        <v>6178111.88</v>
      </c>
    </row>
    <row r="56" spans="1:8" ht="12.75">
      <c r="A56" s="23" t="s">
        <v>23</v>
      </c>
      <c r="B56" s="23" t="s">
        <v>24</v>
      </c>
      <c r="C56" s="31">
        <f>C61+C65+C66+C67+C57+C68</f>
        <v>9713800</v>
      </c>
      <c r="D56" s="31">
        <f>D61+D65+D66+D67+D57+D68</f>
        <v>12286864.48</v>
      </c>
      <c r="E56" s="31">
        <f>E61+E65+E66+E67+E57+E68</f>
        <v>7155460.66</v>
      </c>
      <c r="F56" s="31">
        <f>F61+F65+F66+F67+F57+F68+F69</f>
        <v>5923623.04</v>
      </c>
      <c r="G56" s="28">
        <f t="shared" si="0"/>
        <v>58.23666950707671</v>
      </c>
      <c r="H56" s="33">
        <f t="shared" si="1"/>
        <v>5131403.82</v>
      </c>
    </row>
    <row r="57" spans="1:8" ht="25.5">
      <c r="A57" s="17" t="s">
        <v>126</v>
      </c>
      <c r="B57" s="3" t="s">
        <v>306</v>
      </c>
      <c r="C57" s="39">
        <f>C58+C60</f>
        <v>538014</v>
      </c>
      <c r="D57" s="39">
        <f>D58+D60+D59</f>
        <v>538014</v>
      </c>
      <c r="E57" s="39">
        <f>E58+E60+E59</f>
        <v>331869.87</v>
      </c>
      <c r="F57" s="39">
        <f>F58+F60+F59</f>
        <v>376557.81</v>
      </c>
      <c r="G57" s="27">
        <f>E57/D57*100</f>
        <v>61.68424427617125</v>
      </c>
      <c r="H57" s="30">
        <f>D57-E57</f>
        <v>206144.13</v>
      </c>
    </row>
    <row r="58" spans="1:8" ht="12.75">
      <c r="A58" s="3" t="s">
        <v>113</v>
      </c>
      <c r="B58" s="3" t="s">
        <v>307</v>
      </c>
      <c r="C58" s="39">
        <v>413203</v>
      </c>
      <c r="D58" s="39">
        <v>413203</v>
      </c>
      <c r="E58" s="39">
        <v>255089.66</v>
      </c>
      <c r="F58" s="34">
        <v>289572.57</v>
      </c>
      <c r="G58" s="27">
        <f>E58/D58*100</f>
        <v>61.73470666960308</v>
      </c>
      <c r="H58" s="30">
        <f>D58-E58</f>
        <v>158113.34</v>
      </c>
    </row>
    <row r="59" spans="1:8" ht="12.75">
      <c r="A59" s="5" t="s">
        <v>116</v>
      </c>
      <c r="B59" s="3" t="s">
        <v>382</v>
      </c>
      <c r="C59" s="39">
        <v>0</v>
      </c>
      <c r="D59" s="39">
        <v>0</v>
      </c>
      <c r="E59" s="39">
        <v>0</v>
      </c>
      <c r="F59" s="34">
        <v>0</v>
      </c>
      <c r="G59" s="27"/>
      <c r="H59" s="30"/>
    </row>
    <row r="60" spans="1:8" ht="12.75">
      <c r="A60" s="3" t="s">
        <v>115</v>
      </c>
      <c r="B60" s="3" t="s">
        <v>308</v>
      </c>
      <c r="C60" s="39">
        <v>124811</v>
      </c>
      <c r="D60" s="39">
        <v>124811</v>
      </c>
      <c r="E60" s="39">
        <v>76780.21</v>
      </c>
      <c r="F60" s="34">
        <v>86985.24</v>
      </c>
      <c r="G60" s="27">
        <f>E60/D60*100</f>
        <v>61.51718197915248</v>
      </c>
      <c r="H60" s="30">
        <f>D60-E60</f>
        <v>48030.78999999999</v>
      </c>
    </row>
    <row r="61" spans="1:8" s="2" customFormat="1" ht="25.5">
      <c r="A61" s="17" t="s">
        <v>130</v>
      </c>
      <c r="B61" s="3" t="s">
        <v>309</v>
      </c>
      <c r="C61" s="34">
        <f>C62+C63+C64</f>
        <v>6322000</v>
      </c>
      <c r="D61" s="34">
        <f>D62+D63+D64</f>
        <v>6120000</v>
      </c>
      <c r="E61" s="34">
        <f>E62+E63+E64</f>
        <v>4303448.5600000005</v>
      </c>
      <c r="F61" s="34">
        <f>F62+F63+F64</f>
        <v>3503504.6799999997</v>
      </c>
      <c r="G61" s="27">
        <f t="shared" si="0"/>
        <v>70.31778692810458</v>
      </c>
      <c r="H61" s="30">
        <f t="shared" si="1"/>
        <v>1816551.4399999995</v>
      </c>
    </row>
    <row r="62" spans="1:8" s="2" customFormat="1" ht="12.75">
      <c r="A62" s="3" t="s">
        <v>131</v>
      </c>
      <c r="B62" s="3" t="s">
        <v>310</v>
      </c>
      <c r="C62" s="3">
        <v>4852000</v>
      </c>
      <c r="D62" s="34">
        <v>5004000</v>
      </c>
      <c r="E62" s="34">
        <v>3217278.43</v>
      </c>
      <c r="F62" s="3">
        <v>2612437.65</v>
      </c>
      <c r="G62" s="27">
        <f t="shared" si="0"/>
        <v>64.2941332933653</v>
      </c>
      <c r="H62" s="30">
        <f t="shared" si="1"/>
        <v>1786721.5699999998</v>
      </c>
    </row>
    <row r="63" spans="1:8" s="2" customFormat="1" ht="12.75">
      <c r="A63" s="5" t="s">
        <v>132</v>
      </c>
      <c r="B63" s="3" t="s">
        <v>311</v>
      </c>
      <c r="C63" s="3">
        <v>5000</v>
      </c>
      <c r="D63" s="34">
        <v>5000</v>
      </c>
      <c r="E63" s="34">
        <v>200</v>
      </c>
      <c r="F63" s="3">
        <v>200</v>
      </c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133</v>
      </c>
      <c r="B64" s="3" t="s">
        <v>312</v>
      </c>
      <c r="C64" s="3">
        <v>1465000</v>
      </c>
      <c r="D64" s="34">
        <v>1111000</v>
      </c>
      <c r="E64" s="34">
        <v>1085970.13</v>
      </c>
      <c r="F64" s="3">
        <v>890867.03</v>
      </c>
      <c r="G64" s="27">
        <f t="shared" si="0"/>
        <v>97.74708640864085</v>
      </c>
      <c r="H64" s="30">
        <f t="shared" si="1"/>
        <v>25029.87000000011</v>
      </c>
    </row>
    <row r="65" spans="1:8" s="2" customFormat="1" ht="25.5">
      <c r="A65" s="13" t="s">
        <v>118</v>
      </c>
      <c r="B65" s="3" t="s">
        <v>313</v>
      </c>
      <c r="C65" s="3">
        <v>14200</v>
      </c>
      <c r="D65" s="34">
        <v>26025</v>
      </c>
      <c r="E65" s="34">
        <v>16540.88</v>
      </c>
      <c r="F65" s="3">
        <v>12118.33</v>
      </c>
      <c r="G65" s="27">
        <f t="shared" si="0"/>
        <v>63.557656099903944</v>
      </c>
      <c r="H65" s="30">
        <f t="shared" si="1"/>
        <v>9484.119999999999</v>
      </c>
    </row>
    <row r="66" spans="1:8" ht="25.5">
      <c r="A66" s="13" t="s">
        <v>120</v>
      </c>
      <c r="B66" s="3" t="s">
        <v>314</v>
      </c>
      <c r="C66" s="34">
        <v>2834586</v>
      </c>
      <c r="D66" s="34">
        <v>5596797.28</v>
      </c>
      <c r="E66" s="34">
        <v>2500814.79</v>
      </c>
      <c r="F66" s="11">
        <v>2016691.56</v>
      </c>
      <c r="G66" s="27">
        <f t="shared" si="0"/>
        <v>44.68296178846056</v>
      </c>
      <c r="H66" s="30">
        <f t="shared" si="1"/>
        <v>3095982.49</v>
      </c>
    </row>
    <row r="67" spans="1:8" ht="12.75">
      <c r="A67" s="5" t="s">
        <v>124</v>
      </c>
      <c r="B67" s="3" t="s">
        <v>315</v>
      </c>
      <c r="C67" s="34">
        <v>0</v>
      </c>
      <c r="D67" s="34">
        <v>1000</v>
      </c>
      <c r="E67" s="34">
        <v>0</v>
      </c>
      <c r="F67" s="11">
        <v>10985.29</v>
      </c>
      <c r="G67" s="27">
        <f t="shared" si="0"/>
        <v>0</v>
      </c>
      <c r="H67" s="30">
        <f t="shared" si="1"/>
        <v>1000</v>
      </c>
    </row>
    <row r="68" spans="1:8" ht="12.75">
      <c r="A68" s="3" t="s">
        <v>336</v>
      </c>
      <c r="B68" s="3" t="s">
        <v>351</v>
      </c>
      <c r="C68" s="34">
        <v>5000</v>
      </c>
      <c r="D68" s="34">
        <v>5028.2</v>
      </c>
      <c r="E68" s="34">
        <v>2786.56</v>
      </c>
      <c r="F68" s="11">
        <v>3765.37</v>
      </c>
      <c r="G68" s="27">
        <f t="shared" si="0"/>
        <v>55.418638876735216</v>
      </c>
      <c r="H68" s="30">
        <f t="shared" si="1"/>
        <v>2241.64</v>
      </c>
    </row>
    <row r="69" spans="1:8" ht="51">
      <c r="A69" s="17" t="s">
        <v>166</v>
      </c>
      <c r="B69" s="3" t="s">
        <v>316</v>
      </c>
      <c r="C69" s="34"/>
      <c r="D69" s="34"/>
      <c r="E69" s="34"/>
      <c r="F69" s="34">
        <v>0</v>
      </c>
      <c r="G69" s="27"/>
      <c r="H69" s="30">
        <f>D69-E69</f>
        <v>0</v>
      </c>
    </row>
    <row r="70" spans="1:8" ht="12.75">
      <c r="A70" s="1" t="s">
        <v>25</v>
      </c>
      <c r="B70" s="1" t="s">
        <v>317</v>
      </c>
      <c r="C70" s="33">
        <f>C71</f>
        <v>1048100</v>
      </c>
      <c r="D70" s="33">
        <f>D71</f>
        <v>1048100</v>
      </c>
      <c r="E70" s="33">
        <f>E71</f>
        <v>786075</v>
      </c>
      <c r="F70" s="33">
        <f>F71</f>
        <v>1079638</v>
      </c>
      <c r="G70" s="28">
        <f t="shared" si="0"/>
        <v>75</v>
      </c>
      <c r="H70" s="33">
        <f t="shared" si="1"/>
        <v>262025</v>
      </c>
    </row>
    <row r="71" spans="1:8" ht="12.75">
      <c r="A71" s="5" t="s">
        <v>138</v>
      </c>
      <c r="B71" s="3" t="s">
        <v>318</v>
      </c>
      <c r="C71" s="34">
        <v>1048100</v>
      </c>
      <c r="D71" s="34">
        <v>1048100</v>
      </c>
      <c r="E71" s="34">
        <v>786075</v>
      </c>
      <c r="F71" s="34">
        <v>1079638</v>
      </c>
      <c r="G71" s="27">
        <f t="shared" si="0"/>
        <v>75</v>
      </c>
      <c r="H71" s="30">
        <f t="shared" si="1"/>
        <v>262025</v>
      </c>
    </row>
    <row r="72" spans="1:8" ht="25.5">
      <c r="A72" s="14" t="s">
        <v>26</v>
      </c>
      <c r="B72" s="1" t="s">
        <v>27</v>
      </c>
      <c r="C72" s="33">
        <f>C73+C77+C83+C81+C82</f>
        <v>1346600</v>
      </c>
      <c r="D72" s="33">
        <f>D73+D77+D83+D81+D82+D84</f>
        <v>1416738</v>
      </c>
      <c r="E72" s="33">
        <f>E73+E77+E83+E81+E82+E84</f>
        <v>1059444.7000000002</v>
      </c>
      <c r="F72" s="33">
        <f>F73+F77+F83+F81+F82+F85+F84</f>
        <v>1190615.25</v>
      </c>
      <c r="G72" s="28">
        <f t="shared" si="0"/>
        <v>74.78056634324767</v>
      </c>
      <c r="H72" s="33">
        <f t="shared" si="1"/>
        <v>357293.2999999998</v>
      </c>
    </row>
    <row r="73" spans="1:8" ht="25.5">
      <c r="A73" s="17" t="s">
        <v>126</v>
      </c>
      <c r="B73" s="3" t="s">
        <v>127</v>
      </c>
      <c r="C73" s="34">
        <f>C74+C75+C76</f>
        <v>528100</v>
      </c>
      <c r="D73" s="34">
        <f>D74+D75+D76</f>
        <v>528100</v>
      </c>
      <c r="E73" s="34">
        <f>E74+E75+E76</f>
        <v>383961.71</v>
      </c>
      <c r="F73" s="34">
        <f>F74+F75+F76</f>
        <v>371392.14999999997</v>
      </c>
      <c r="G73" s="27">
        <f t="shared" si="0"/>
        <v>72.70625071009279</v>
      </c>
      <c r="H73" s="30">
        <f t="shared" si="1"/>
        <v>144138.28999999998</v>
      </c>
    </row>
    <row r="74" spans="1:8" ht="12.75">
      <c r="A74" s="3" t="s">
        <v>113</v>
      </c>
      <c r="B74" s="3" t="s">
        <v>112</v>
      </c>
      <c r="C74" s="34">
        <f>C88</f>
        <v>405600</v>
      </c>
      <c r="D74" s="34">
        <f>D88</f>
        <v>405600</v>
      </c>
      <c r="E74" s="34">
        <f>E88</f>
        <v>294901.45</v>
      </c>
      <c r="F74" s="34">
        <f>F88</f>
        <v>280278.6</v>
      </c>
      <c r="G74" s="27">
        <f t="shared" si="0"/>
        <v>72.70745808678501</v>
      </c>
      <c r="H74" s="30">
        <f t="shared" si="1"/>
        <v>110698.54999999999</v>
      </c>
    </row>
    <row r="75" spans="1:8" ht="12.75">
      <c r="A75" s="3" t="s">
        <v>115</v>
      </c>
      <c r="B75" s="3" t="s">
        <v>114</v>
      </c>
      <c r="C75" s="34">
        <f>C90</f>
        <v>122500</v>
      </c>
      <c r="D75" s="34">
        <f>D90</f>
        <v>122500</v>
      </c>
      <c r="E75" s="34">
        <f>E90</f>
        <v>89060.26</v>
      </c>
      <c r="F75" s="34">
        <f>F90</f>
        <v>91113.55</v>
      </c>
      <c r="G75" s="27">
        <f aca="true" t="shared" si="3" ref="G75:G155">E75/D75*100</f>
        <v>72.70225306122448</v>
      </c>
      <c r="H75" s="30">
        <f aca="true" t="shared" si="4" ref="H75:H155">D75-E75</f>
        <v>33439.740000000005</v>
      </c>
    </row>
    <row r="76" spans="1:8" ht="12.75">
      <c r="A76" s="5" t="s">
        <v>116</v>
      </c>
      <c r="B76" s="3" t="s">
        <v>117</v>
      </c>
      <c r="C76" s="34"/>
      <c r="D76" s="34"/>
      <c r="E76" s="34"/>
      <c r="F76" s="34">
        <f>F89</f>
        <v>0</v>
      </c>
      <c r="G76" s="27"/>
      <c r="H76" s="30">
        <f t="shared" si="4"/>
        <v>0</v>
      </c>
    </row>
    <row r="77" spans="1:8" ht="25.5">
      <c r="A77" s="17" t="s">
        <v>130</v>
      </c>
      <c r="B77" s="3" t="s">
        <v>137</v>
      </c>
      <c r="C77" s="34">
        <f>C78+C79+C80</f>
        <v>652000</v>
      </c>
      <c r="D77" s="34">
        <f>D78+D79+D80</f>
        <v>699585</v>
      </c>
      <c r="E77" s="34">
        <f>E78+E79+E80</f>
        <v>601008.1</v>
      </c>
      <c r="F77" s="34">
        <f>F78+F79+F80</f>
        <v>444959.18</v>
      </c>
      <c r="G77" s="27">
        <f t="shared" si="3"/>
        <v>85.90923190177034</v>
      </c>
      <c r="H77" s="30">
        <f t="shared" si="4"/>
        <v>98576.90000000002</v>
      </c>
    </row>
    <row r="78" spans="1:8" ht="12.75">
      <c r="A78" s="3" t="s">
        <v>131</v>
      </c>
      <c r="B78" s="3" t="s">
        <v>134</v>
      </c>
      <c r="C78" s="34">
        <f aca="true" t="shared" si="5" ref="C78:F80">C96</f>
        <v>530000</v>
      </c>
      <c r="D78" s="34">
        <f t="shared" si="5"/>
        <v>516585</v>
      </c>
      <c r="E78" s="34">
        <f t="shared" si="5"/>
        <v>419025.17</v>
      </c>
      <c r="F78" s="34">
        <f t="shared" si="5"/>
        <v>330306.62</v>
      </c>
      <c r="G78" s="27">
        <f t="shared" si="3"/>
        <v>81.11446712544887</v>
      </c>
      <c r="H78" s="30">
        <f t="shared" si="4"/>
        <v>97559.83000000002</v>
      </c>
    </row>
    <row r="79" spans="1:8" ht="12.75">
      <c r="A79" s="5" t="s">
        <v>132</v>
      </c>
      <c r="B79" s="3" t="s">
        <v>135</v>
      </c>
      <c r="C79" s="34">
        <f t="shared" si="5"/>
        <v>0</v>
      </c>
      <c r="D79" s="34">
        <f t="shared" si="5"/>
        <v>0</v>
      </c>
      <c r="E79" s="34">
        <f t="shared" si="5"/>
        <v>0</v>
      </c>
      <c r="F79" s="34">
        <f t="shared" si="5"/>
        <v>0</v>
      </c>
      <c r="G79" s="27"/>
      <c r="H79" s="30"/>
    </row>
    <row r="80" spans="1:8" ht="25.5">
      <c r="A80" s="17" t="s">
        <v>133</v>
      </c>
      <c r="B80" s="3" t="s">
        <v>136</v>
      </c>
      <c r="C80" s="34">
        <f t="shared" si="5"/>
        <v>122000</v>
      </c>
      <c r="D80" s="34">
        <f t="shared" si="5"/>
        <v>183000</v>
      </c>
      <c r="E80" s="34">
        <f t="shared" si="5"/>
        <v>181982.93</v>
      </c>
      <c r="F80" s="34">
        <f t="shared" si="5"/>
        <v>114652.56</v>
      </c>
      <c r="G80" s="27">
        <f>E80/D80*100</f>
        <v>99.44422404371585</v>
      </c>
      <c r="H80" s="30">
        <f>D80-E80</f>
        <v>1017.070000000007</v>
      </c>
    </row>
    <row r="81" spans="1:8" ht="25.5">
      <c r="A81" s="13" t="s">
        <v>118</v>
      </c>
      <c r="B81" s="3" t="s">
        <v>119</v>
      </c>
      <c r="C81" s="34">
        <f>C99</f>
        <v>56000</v>
      </c>
      <c r="D81" s="34">
        <f>D99+D91</f>
        <v>48900</v>
      </c>
      <c r="E81" s="34">
        <f>E99+E91</f>
        <v>19179.37</v>
      </c>
      <c r="F81" s="34">
        <f>F99+F91</f>
        <v>31522.37</v>
      </c>
      <c r="G81" s="27">
        <f>E81/D81*100</f>
        <v>39.22161554192229</v>
      </c>
      <c r="H81" s="30">
        <f>D81-E81</f>
        <v>29720.63</v>
      </c>
    </row>
    <row r="82" spans="1:8" ht="25.5">
      <c r="A82" s="13" t="s">
        <v>120</v>
      </c>
      <c r="B82" s="3" t="s">
        <v>121</v>
      </c>
      <c r="C82" s="34">
        <f>C92+C100+C105</f>
        <v>47000</v>
      </c>
      <c r="D82" s="34">
        <f>D92+D100+D105</f>
        <v>76653</v>
      </c>
      <c r="E82" s="34">
        <f>E92+E100+E105</f>
        <v>37607</v>
      </c>
      <c r="F82" s="34">
        <f>F92+F100+F105</f>
        <v>72541.55</v>
      </c>
      <c r="G82" s="27">
        <f>E82/D82*100</f>
        <v>49.061354415352305</v>
      </c>
      <c r="H82" s="30">
        <f>D82-E82</f>
        <v>39046</v>
      </c>
    </row>
    <row r="83" spans="1:8" ht="12.75">
      <c r="A83" s="5" t="s">
        <v>138</v>
      </c>
      <c r="B83" s="3" t="s">
        <v>139</v>
      </c>
      <c r="C83" s="34">
        <f>C93</f>
        <v>63500</v>
      </c>
      <c r="D83" s="34">
        <f>D93</f>
        <v>63500</v>
      </c>
      <c r="E83" s="34">
        <f>E93</f>
        <v>17688.52</v>
      </c>
      <c r="F83" s="34">
        <f>F93</f>
        <v>67800</v>
      </c>
      <c r="G83" s="27">
        <f t="shared" si="3"/>
        <v>27.855937007874015</v>
      </c>
      <c r="H83" s="30">
        <f t="shared" si="4"/>
        <v>45811.479999999996</v>
      </c>
    </row>
    <row r="84" spans="1:8" ht="12.75">
      <c r="A84" s="5" t="s">
        <v>149</v>
      </c>
      <c r="B84" s="3" t="s">
        <v>123</v>
      </c>
      <c r="C84" s="34"/>
      <c r="D84" s="34">
        <f>D103</f>
        <v>0</v>
      </c>
      <c r="E84" s="34">
        <f>E103</f>
        <v>0</v>
      </c>
      <c r="F84" s="34">
        <f>F103</f>
        <v>202400</v>
      </c>
      <c r="G84" s="27"/>
      <c r="H84" s="30"/>
    </row>
    <row r="85" spans="1:8" ht="51">
      <c r="A85" s="17" t="s">
        <v>166</v>
      </c>
      <c r="B85" s="3" t="s">
        <v>281</v>
      </c>
      <c r="C85" s="34"/>
      <c r="D85" s="34"/>
      <c r="E85" s="34"/>
      <c r="F85" s="34">
        <f>F101</f>
        <v>0</v>
      </c>
      <c r="G85" s="27"/>
      <c r="H85" s="30">
        <f t="shared" si="4"/>
        <v>0</v>
      </c>
    </row>
    <row r="86" spans="1:8" ht="12.75">
      <c r="A86" s="23" t="s">
        <v>28</v>
      </c>
      <c r="B86" s="23" t="s">
        <v>29</v>
      </c>
      <c r="C86" s="31">
        <f>C87+C92+C93</f>
        <v>591600</v>
      </c>
      <c r="D86" s="31">
        <f>D87+D92+D93+D91</f>
        <v>591600</v>
      </c>
      <c r="E86" s="31">
        <f>E87+E92+E93+E91</f>
        <v>401650.23000000004</v>
      </c>
      <c r="F86" s="31">
        <f>F87+F92+F93+F91</f>
        <v>472644.99999999994</v>
      </c>
      <c r="G86" s="28">
        <f t="shared" si="3"/>
        <v>67.89219574036511</v>
      </c>
      <c r="H86" s="33">
        <f t="shared" si="4"/>
        <v>189949.76999999996</v>
      </c>
    </row>
    <row r="87" spans="1:8" ht="25.5">
      <c r="A87" s="17" t="s">
        <v>126</v>
      </c>
      <c r="B87" s="3" t="s">
        <v>264</v>
      </c>
      <c r="C87" s="34">
        <f>C88+C90</f>
        <v>528100</v>
      </c>
      <c r="D87" s="34">
        <f>D88+D90</f>
        <v>528100</v>
      </c>
      <c r="E87" s="34">
        <f>E88+E90</f>
        <v>383961.71</v>
      </c>
      <c r="F87" s="34">
        <f>F88+F90+F89</f>
        <v>371392.14999999997</v>
      </c>
      <c r="G87" s="27">
        <f t="shared" si="3"/>
        <v>72.70625071009279</v>
      </c>
      <c r="H87" s="30">
        <f t="shared" si="4"/>
        <v>144138.28999999998</v>
      </c>
    </row>
    <row r="88" spans="1:8" ht="12.75">
      <c r="A88" s="3" t="s">
        <v>113</v>
      </c>
      <c r="B88" s="3" t="s">
        <v>265</v>
      </c>
      <c r="C88" s="34">
        <v>405600</v>
      </c>
      <c r="D88" s="25">
        <v>405600</v>
      </c>
      <c r="E88" s="25">
        <v>294901.45</v>
      </c>
      <c r="F88" s="3">
        <v>280278.6</v>
      </c>
      <c r="G88" s="27">
        <f t="shared" si="3"/>
        <v>72.70745808678501</v>
      </c>
      <c r="H88" s="30">
        <f t="shared" si="4"/>
        <v>110698.54999999999</v>
      </c>
    </row>
    <row r="89" spans="1:8" ht="12.75">
      <c r="A89" s="5" t="s">
        <v>116</v>
      </c>
      <c r="B89" s="3" t="s">
        <v>319</v>
      </c>
      <c r="C89" s="34"/>
      <c r="D89" s="25"/>
      <c r="E89" s="25"/>
      <c r="F89" s="3">
        <v>0</v>
      </c>
      <c r="G89" s="27"/>
      <c r="H89" s="30">
        <f>D89-E89</f>
        <v>0</v>
      </c>
    </row>
    <row r="90" spans="1:8" ht="12.75">
      <c r="A90" s="3" t="s">
        <v>115</v>
      </c>
      <c r="B90" s="3" t="s">
        <v>266</v>
      </c>
      <c r="C90" s="34">
        <v>122500</v>
      </c>
      <c r="D90" s="25">
        <v>122500</v>
      </c>
      <c r="E90" s="25">
        <v>89060.26</v>
      </c>
      <c r="F90" s="3">
        <v>91113.55</v>
      </c>
      <c r="G90" s="27">
        <f t="shared" si="3"/>
        <v>72.70225306122448</v>
      </c>
      <c r="H90" s="30">
        <f t="shared" si="4"/>
        <v>33439.740000000005</v>
      </c>
    </row>
    <row r="91" spans="1:8" ht="25.5">
      <c r="A91" s="13" t="s">
        <v>118</v>
      </c>
      <c r="B91" s="3" t="s">
        <v>344</v>
      </c>
      <c r="C91" s="34"/>
      <c r="D91" s="25"/>
      <c r="E91" s="25"/>
      <c r="F91" s="3">
        <v>10050.3</v>
      </c>
      <c r="G91" s="27"/>
      <c r="H91" s="30"/>
    </row>
    <row r="92" spans="1:8" ht="25.5">
      <c r="A92" s="13" t="s">
        <v>120</v>
      </c>
      <c r="B92" s="3" t="s">
        <v>267</v>
      </c>
      <c r="C92" s="3"/>
      <c r="D92" s="34"/>
      <c r="E92" s="34"/>
      <c r="F92" s="3">
        <v>23402.55</v>
      </c>
      <c r="G92" s="27"/>
      <c r="H92" s="30">
        <f>D92-E92</f>
        <v>0</v>
      </c>
    </row>
    <row r="93" spans="1:8" ht="12.75">
      <c r="A93" s="5" t="s">
        <v>138</v>
      </c>
      <c r="B93" s="3" t="s">
        <v>268</v>
      </c>
      <c r="C93" s="3">
        <v>63500</v>
      </c>
      <c r="D93" s="34">
        <v>63500</v>
      </c>
      <c r="E93" s="34">
        <v>17688.52</v>
      </c>
      <c r="F93" s="3">
        <v>67800</v>
      </c>
      <c r="G93" s="27">
        <f>E93/D93*100</f>
        <v>27.855937007874015</v>
      </c>
      <c r="H93" s="30">
        <f>D93-E93</f>
        <v>45811.479999999996</v>
      </c>
    </row>
    <row r="94" spans="1:8" ht="38.25" customHeight="1">
      <c r="A94" s="24" t="s">
        <v>30</v>
      </c>
      <c r="B94" s="23" t="s">
        <v>31</v>
      </c>
      <c r="C94" s="31">
        <f>C95+C99+C100</f>
        <v>719000</v>
      </c>
      <c r="D94" s="31">
        <f>D95+D99+D100</f>
        <v>789138</v>
      </c>
      <c r="E94" s="31">
        <f>E95+E99+E100</f>
        <v>628929.47</v>
      </c>
      <c r="F94" s="31">
        <f>F95+F99+F100+F101</f>
        <v>476951.25</v>
      </c>
      <c r="G94" s="28">
        <f t="shared" si="3"/>
        <v>79.69828724506993</v>
      </c>
      <c r="H94" s="33">
        <f t="shared" si="4"/>
        <v>160208.53000000003</v>
      </c>
    </row>
    <row r="95" spans="1:8" ht="24" customHeight="1">
      <c r="A95" s="17" t="s">
        <v>130</v>
      </c>
      <c r="B95" s="3" t="s">
        <v>269</v>
      </c>
      <c r="C95" s="35">
        <f>C96+C97+C98</f>
        <v>652000</v>
      </c>
      <c r="D95" s="35">
        <f>D96+D97+D98</f>
        <v>699585</v>
      </c>
      <c r="E95" s="35">
        <f>E96+E97+E98</f>
        <v>601008.1</v>
      </c>
      <c r="F95" s="35">
        <f>F96+F97+F98</f>
        <v>444959.18</v>
      </c>
      <c r="G95" s="27">
        <f t="shared" si="3"/>
        <v>85.90923190177034</v>
      </c>
      <c r="H95" s="30">
        <f t="shared" si="4"/>
        <v>98576.90000000002</v>
      </c>
    </row>
    <row r="96" spans="1:8" ht="16.5" customHeight="1">
      <c r="A96" s="3" t="s">
        <v>131</v>
      </c>
      <c r="B96" s="3" t="s">
        <v>270</v>
      </c>
      <c r="C96" s="35">
        <v>530000</v>
      </c>
      <c r="D96" s="35">
        <v>516585</v>
      </c>
      <c r="E96" s="35">
        <v>419025.17</v>
      </c>
      <c r="F96" s="36">
        <v>330306.62</v>
      </c>
      <c r="G96" s="27">
        <f t="shared" si="3"/>
        <v>81.11446712544887</v>
      </c>
      <c r="H96" s="30">
        <f t="shared" si="4"/>
        <v>97559.83000000002</v>
      </c>
    </row>
    <row r="97" spans="1:8" ht="16.5" customHeight="1">
      <c r="A97" s="5" t="s">
        <v>132</v>
      </c>
      <c r="B97" s="3" t="s">
        <v>271</v>
      </c>
      <c r="C97" s="35">
        <v>0</v>
      </c>
      <c r="D97" s="35">
        <v>0</v>
      </c>
      <c r="E97" s="35">
        <v>0</v>
      </c>
      <c r="F97" s="31"/>
      <c r="G97" s="27" t="e">
        <f t="shared" si="3"/>
        <v>#DIV/0!</v>
      </c>
      <c r="H97" s="30">
        <f t="shared" si="4"/>
        <v>0</v>
      </c>
    </row>
    <row r="98" spans="1:8" ht="25.5">
      <c r="A98" s="17" t="s">
        <v>133</v>
      </c>
      <c r="B98" s="3" t="s">
        <v>272</v>
      </c>
      <c r="C98" s="35">
        <v>122000</v>
      </c>
      <c r="D98" s="35">
        <v>183000</v>
      </c>
      <c r="E98" s="35">
        <v>181982.93</v>
      </c>
      <c r="F98" s="35">
        <v>114652.56</v>
      </c>
      <c r="G98" s="27">
        <f t="shared" si="3"/>
        <v>99.44422404371585</v>
      </c>
      <c r="H98" s="30">
        <f t="shared" si="4"/>
        <v>1017.070000000007</v>
      </c>
    </row>
    <row r="99" spans="1:8" ht="25.5">
      <c r="A99" s="13" t="s">
        <v>118</v>
      </c>
      <c r="B99" s="3" t="s">
        <v>273</v>
      </c>
      <c r="C99" s="35">
        <v>56000</v>
      </c>
      <c r="D99" s="35">
        <v>48900</v>
      </c>
      <c r="E99" s="35">
        <v>19179.37</v>
      </c>
      <c r="F99" s="35">
        <v>21472.07</v>
      </c>
      <c r="G99" s="27">
        <f t="shared" si="3"/>
        <v>39.22161554192229</v>
      </c>
      <c r="H99" s="30">
        <f t="shared" si="4"/>
        <v>29720.63</v>
      </c>
    </row>
    <row r="100" spans="1:8" ht="25.5">
      <c r="A100" s="13" t="s">
        <v>120</v>
      </c>
      <c r="B100" s="3" t="s">
        <v>274</v>
      </c>
      <c r="C100" s="35">
        <v>11000</v>
      </c>
      <c r="D100" s="35">
        <v>40653</v>
      </c>
      <c r="E100" s="35">
        <v>8742</v>
      </c>
      <c r="F100" s="35">
        <v>10520</v>
      </c>
      <c r="G100" s="27">
        <f t="shared" si="3"/>
        <v>21.50394804811453</v>
      </c>
      <c r="H100" s="30">
        <f t="shared" si="4"/>
        <v>31911</v>
      </c>
    </row>
    <row r="101" spans="1:8" ht="51">
      <c r="A101" s="17" t="s">
        <v>166</v>
      </c>
      <c r="B101" s="3" t="s">
        <v>320</v>
      </c>
      <c r="C101" s="35"/>
      <c r="D101" s="35"/>
      <c r="E101" s="35"/>
      <c r="F101" s="34">
        <v>0</v>
      </c>
      <c r="G101" s="27"/>
      <c r="H101" s="30">
        <f t="shared" si="4"/>
        <v>0</v>
      </c>
    </row>
    <row r="102" spans="1:8" ht="12.75">
      <c r="A102" s="23" t="s">
        <v>32</v>
      </c>
      <c r="B102" s="1" t="s">
        <v>33</v>
      </c>
      <c r="C102" s="34"/>
      <c r="D102" s="33">
        <f>D103</f>
        <v>0</v>
      </c>
      <c r="E102" s="33">
        <f>E103</f>
        <v>0</v>
      </c>
      <c r="F102" s="33">
        <f>F103</f>
        <v>202400</v>
      </c>
      <c r="G102" s="27"/>
      <c r="H102" s="30">
        <f t="shared" si="4"/>
        <v>0</v>
      </c>
    </row>
    <row r="103" spans="1:8" ht="12.75">
      <c r="A103" s="5" t="s">
        <v>149</v>
      </c>
      <c r="B103" s="40" t="s">
        <v>365</v>
      </c>
      <c r="C103" s="34"/>
      <c r="D103" s="34">
        <v>0</v>
      </c>
      <c r="E103" s="34">
        <v>0</v>
      </c>
      <c r="F103" s="34">
        <v>202400</v>
      </c>
      <c r="G103" s="27"/>
      <c r="H103" s="30"/>
    </row>
    <row r="104" spans="1:8" ht="38.25">
      <c r="A104" s="24" t="s">
        <v>34</v>
      </c>
      <c r="B104" s="23" t="s">
        <v>35</v>
      </c>
      <c r="C104" s="31">
        <f>C105</f>
        <v>36000</v>
      </c>
      <c r="D104" s="31">
        <f>D105</f>
        <v>36000</v>
      </c>
      <c r="E104" s="31">
        <f>E105</f>
        <v>28865</v>
      </c>
      <c r="F104" s="31">
        <f>F105</f>
        <v>38619</v>
      </c>
      <c r="G104" s="28">
        <f t="shared" si="3"/>
        <v>80.18055555555556</v>
      </c>
      <c r="H104" s="33">
        <f t="shared" si="4"/>
        <v>7135</v>
      </c>
    </row>
    <row r="105" spans="1:8" ht="25.5">
      <c r="A105" s="13" t="s">
        <v>120</v>
      </c>
      <c r="B105" s="3" t="s">
        <v>384</v>
      </c>
      <c r="C105" s="34">
        <v>36000</v>
      </c>
      <c r="D105" s="11">
        <v>36000</v>
      </c>
      <c r="E105" s="3">
        <v>28865</v>
      </c>
      <c r="F105" s="34">
        <v>38619</v>
      </c>
      <c r="G105" s="27">
        <f t="shared" si="3"/>
        <v>80.18055555555556</v>
      </c>
      <c r="H105" s="30">
        <f t="shared" si="4"/>
        <v>7135</v>
      </c>
    </row>
    <row r="106" spans="1:8" ht="12.75">
      <c r="A106" s="1" t="s">
        <v>36</v>
      </c>
      <c r="B106" s="1" t="s">
        <v>37</v>
      </c>
      <c r="C106" s="33">
        <f>C107+C111+C112+C118+C114+C115+C116+C117+C113</f>
        <v>17626900</v>
      </c>
      <c r="D106" s="33">
        <f>D107+D111+D112+D118+D114+D115+D116+D117+D113</f>
        <v>17934757.43</v>
      </c>
      <c r="E106" s="33">
        <f>E107+E111+E112+E118+E114+E115+E116+E117+E113</f>
        <v>9102885.77</v>
      </c>
      <c r="F106" s="33">
        <f>F107+F111+F112+F118+F114+F115+F116+F117+F113</f>
        <v>16220817.389999999</v>
      </c>
      <c r="G106" s="28">
        <f t="shared" si="3"/>
        <v>50.75555554921157</v>
      </c>
      <c r="H106" s="33">
        <f t="shared" si="4"/>
        <v>8831871.66</v>
      </c>
    </row>
    <row r="107" spans="1:8" ht="25.5">
      <c r="A107" s="17" t="s">
        <v>126</v>
      </c>
      <c r="B107" s="3" t="s">
        <v>127</v>
      </c>
      <c r="C107" s="34">
        <f>C108+C109+C110</f>
        <v>2819860.2800000003</v>
      </c>
      <c r="D107" s="34">
        <f>D108+D109+D110</f>
        <v>2845452.38</v>
      </c>
      <c r="E107" s="34">
        <f>E108+E109+E110</f>
        <v>1805616.24</v>
      </c>
      <c r="F107" s="34">
        <f>F108+F109+F110</f>
        <v>1845654.3399999999</v>
      </c>
      <c r="G107" s="27">
        <f t="shared" si="3"/>
        <v>63.4562100807324</v>
      </c>
      <c r="H107" s="30">
        <f t="shared" si="4"/>
        <v>1039836.1399999999</v>
      </c>
    </row>
    <row r="108" spans="1:8" ht="12.75">
      <c r="A108" s="3" t="s">
        <v>113</v>
      </c>
      <c r="B108" s="3" t="s">
        <v>112</v>
      </c>
      <c r="C108" s="34">
        <f aca="true" t="shared" si="6" ref="C108:E109">C121+C135</f>
        <v>2164216.5</v>
      </c>
      <c r="D108" s="34">
        <f t="shared" si="6"/>
        <v>2175216.5</v>
      </c>
      <c r="E108" s="34">
        <f t="shared" si="6"/>
        <v>1376610</v>
      </c>
      <c r="F108" s="34">
        <f>F121</f>
        <v>1460534.18</v>
      </c>
      <c r="G108" s="27">
        <f t="shared" si="3"/>
        <v>63.28611427873961</v>
      </c>
      <c r="H108" s="30">
        <f t="shared" si="4"/>
        <v>798606.5</v>
      </c>
    </row>
    <row r="109" spans="1:8" ht="12.75">
      <c r="A109" s="3" t="s">
        <v>115</v>
      </c>
      <c r="B109" s="3" t="s">
        <v>114</v>
      </c>
      <c r="C109" s="34">
        <f t="shared" si="6"/>
        <v>653643.78</v>
      </c>
      <c r="D109" s="34">
        <f t="shared" si="6"/>
        <v>656965.88</v>
      </c>
      <c r="E109" s="34">
        <f t="shared" si="6"/>
        <v>415736.24000000005</v>
      </c>
      <c r="F109" s="34">
        <f>F122</f>
        <v>385120.16</v>
      </c>
      <c r="G109" s="27">
        <f t="shared" si="3"/>
        <v>63.281252901596666</v>
      </c>
      <c r="H109" s="30">
        <f t="shared" si="4"/>
        <v>241229.63999999996</v>
      </c>
    </row>
    <row r="110" spans="1:8" ht="12.75">
      <c r="A110" s="5" t="s">
        <v>116</v>
      </c>
      <c r="B110" s="3" t="s">
        <v>117</v>
      </c>
      <c r="C110" s="34">
        <f>C123</f>
        <v>2000</v>
      </c>
      <c r="D110" s="34">
        <f>D123</f>
        <v>13270</v>
      </c>
      <c r="E110" s="34">
        <f>E123</f>
        <v>13270</v>
      </c>
      <c r="F110" s="34">
        <f>F123</f>
        <v>0</v>
      </c>
      <c r="G110" s="27">
        <f t="shared" si="3"/>
        <v>100</v>
      </c>
      <c r="H110" s="30">
        <f t="shared" si="4"/>
        <v>0</v>
      </c>
    </row>
    <row r="111" spans="1:8" ht="25.5">
      <c r="A111" s="13" t="s">
        <v>118</v>
      </c>
      <c r="B111" s="3" t="s">
        <v>119</v>
      </c>
      <c r="C111" s="34">
        <f>C124+C137</f>
        <v>180000</v>
      </c>
      <c r="D111" s="34">
        <f>D124+D137</f>
        <v>237000</v>
      </c>
      <c r="E111" s="34">
        <f>E124+E137</f>
        <v>156646.95</v>
      </c>
      <c r="F111" s="34">
        <f>F124+F137</f>
        <v>126932.51</v>
      </c>
      <c r="G111" s="27">
        <f t="shared" si="3"/>
        <v>66.0957594936709</v>
      </c>
      <c r="H111" s="30">
        <f t="shared" si="4"/>
        <v>80353.04999999999</v>
      </c>
    </row>
    <row r="112" spans="1:8" ht="25.5">
      <c r="A112" s="13" t="s">
        <v>120</v>
      </c>
      <c r="B112" s="3" t="s">
        <v>121</v>
      </c>
      <c r="C112" s="34">
        <f>C125+C131+C138+C128</f>
        <v>2901839.7199999997</v>
      </c>
      <c r="D112" s="34">
        <f>D125+D131+D138+D128</f>
        <v>2892505.05</v>
      </c>
      <c r="E112" s="34">
        <f>E125+E131+E138+E128</f>
        <v>718269.8300000001</v>
      </c>
      <c r="F112" s="34">
        <f>F125+F131+F138</f>
        <v>1107181.6099999999</v>
      </c>
      <c r="G112" s="27">
        <f t="shared" si="3"/>
        <v>24.832102886043366</v>
      </c>
      <c r="H112" s="30">
        <f t="shared" si="4"/>
        <v>2174235.2199999997</v>
      </c>
    </row>
    <row r="113" spans="1:8" ht="38.25">
      <c r="A113" s="17" t="s">
        <v>172</v>
      </c>
      <c r="B113" s="3" t="s">
        <v>346</v>
      </c>
      <c r="C113" s="34">
        <f aca="true" t="shared" si="7" ref="C113:E114">C139</f>
        <v>0</v>
      </c>
      <c r="D113" s="34">
        <f t="shared" si="7"/>
        <v>0</v>
      </c>
      <c r="E113" s="34">
        <f t="shared" si="7"/>
        <v>0</v>
      </c>
      <c r="F113" s="34">
        <f>F139</f>
        <v>1470000</v>
      </c>
      <c r="G113" s="27"/>
      <c r="H113" s="30"/>
    </row>
    <row r="114" spans="1:8" ht="12.75">
      <c r="A114" s="5" t="s">
        <v>138</v>
      </c>
      <c r="B114" s="3" t="s">
        <v>139</v>
      </c>
      <c r="C114" s="3">
        <f t="shared" si="7"/>
        <v>0</v>
      </c>
      <c r="D114" s="3">
        <f t="shared" si="7"/>
        <v>0</v>
      </c>
      <c r="E114" s="3">
        <f t="shared" si="7"/>
        <v>0</v>
      </c>
      <c r="F114" s="3">
        <f>F140</f>
        <v>0</v>
      </c>
      <c r="G114" s="27" t="e">
        <f>E114/D114*100</f>
        <v>#DIV/0!</v>
      </c>
      <c r="H114" s="30">
        <f>D114-E114</f>
        <v>0</v>
      </c>
    </row>
    <row r="115" spans="1:8" ht="12.75">
      <c r="A115" s="5" t="s">
        <v>149</v>
      </c>
      <c r="B115" s="3" t="s">
        <v>123</v>
      </c>
      <c r="C115" s="34">
        <f>C132+C141</f>
        <v>3173600</v>
      </c>
      <c r="D115" s="34">
        <f>D132+D141</f>
        <v>5112600</v>
      </c>
      <c r="E115" s="3">
        <f>E132+E141</f>
        <v>1308500</v>
      </c>
      <c r="F115" s="3">
        <f>F132+F141</f>
        <v>4336151</v>
      </c>
      <c r="G115" s="27">
        <f>E115/D115*100</f>
        <v>25.593631420412315</v>
      </c>
      <c r="H115" s="30">
        <f>D115-E115</f>
        <v>3804100</v>
      </c>
    </row>
    <row r="116" spans="1:8" ht="51">
      <c r="A116" s="17" t="s">
        <v>154</v>
      </c>
      <c r="B116" s="3" t="s">
        <v>158</v>
      </c>
      <c r="C116" s="3">
        <f>C142</f>
        <v>1900000</v>
      </c>
      <c r="D116" s="3">
        <f aca="true" t="shared" si="8" ref="D116:F117">D142</f>
        <v>0</v>
      </c>
      <c r="E116" s="3">
        <f t="shared" si="8"/>
        <v>0</v>
      </c>
      <c r="F116" s="3">
        <f t="shared" si="8"/>
        <v>1236620</v>
      </c>
      <c r="G116" s="27" t="e">
        <f>E116/D116*100</f>
        <v>#DIV/0!</v>
      </c>
      <c r="H116" s="30">
        <f>D116-E116</f>
        <v>0</v>
      </c>
    </row>
    <row r="117" spans="1:8" ht="12.75">
      <c r="A117" s="17" t="s">
        <v>156</v>
      </c>
      <c r="B117" s="3" t="s">
        <v>159</v>
      </c>
      <c r="C117" s="3">
        <f>C143</f>
        <v>0</v>
      </c>
      <c r="D117" s="3">
        <f t="shared" si="8"/>
        <v>0</v>
      </c>
      <c r="E117" s="3">
        <f t="shared" si="8"/>
        <v>0</v>
      </c>
      <c r="F117" s="3">
        <f t="shared" si="8"/>
        <v>71947.44</v>
      </c>
      <c r="G117" s="27" t="e">
        <f>E117/D117*100</f>
        <v>#DIV/0!</v>
      </c>
      <c r="H117" s="30">
        <f>D117-E117</f>
        <v>0</v>
      </c>
    </row>
    <row r="118" spans="1:8" ht="38.25">
      <c r="A118" s="13" t="s">
        <v>140</v>
      </c>
      <c r="B118" s="3" t="s">
        <v>141</v>
      </c>
      <c r="C118" s="34">
        <f>C126+C129+C144</f>
        <v>6651600</v>
      </c>
      <c r="D118" s="34">
        <f>D126+D129+D144</f>
        <v>6847200</v>
      </c>
      <c r="E118" s="34">
        <f>E126+E129+E144</f>
        <v>5113852.75</v>
      </c>
      <c r="F118" s="34">
        <f>F126+F129+F144</f>
        <v>6026330.49</v>
      </c>
      <c r="G118" s="27">
        <f t="shared" si="3"/>
        <v>74.68531297464656</v>
      </c>
      <c r="H118" s="30">
        <f t="shared" si="4"/>
        <v>1733347.25</v>
      </c>
    </row>
    <row r="119" spans="1:8" ht="12.75">
      <c r="A119" s="23" t="s">
        <v>2</v>
      </c>
      <c r="B119" s="23" t="s">
        <v>38</v>
      </c>
      <c r="C119" s="31">
        <f>C120+C124+C125+C126</f>
        <v>10532300</v>
      </c>
      <c r="D119" s="31">
        <f>D120+D124+D125+D126</f>
        <v>10517600</v>
      </c>
      <c r="E119" s="31">
        <f>E120+E124+E125+E126</f>
        <v>7005033.83</v>
      </c>
      <c r="F119" s="31">
        <f>F120+F124+F125+F126</f>
        <v>8030256.029999999</v>
      </c>
      <c r="G119" s="28">
        <f t="shared" si="3"/>
        <v>66.60296864303643</v>
      </c>
      <c r="H119" s="33">
        <f t="shared" si="4"/>
        <v>3512566.17</v>
      </c>
    </row>
    <row r="120" spans="1:8" ht="25.5">
      <c r="A120" s="17" t="s">
        <v>126</v>
      </c>
      <c r="B120" s="3" t="s">
        <v>142</v>
      </c>
      <c r="C120" s="34">
        <f>C121+C122+C123</f>
        <v>2807600</v>
      </c>
      <c r="D120" s="34">
        <f>D121+D122+D123</f>
        <v>2818870</v>
      </c>
      <c r="E120" s="34">
        <f>E121+E122+E123</f>
        <v>1793355.96</v>
      </c>
      <c r="F120" s="34">
        <f>F121+F122+F123</f>
        <v>1845654.3399999999</v>
      </c>
      <c r="G120" s="27">
        <f t="shared" si="3"/>
        <v>63.61967596944875</v>
      </c>
      <c r="H120" s="30">
        <f t="shared" si="4"/>
        <v>1025514.04</v>
      </c>
    </row>
    <row r="121" spans="1:8" ht="12.75">
      <c r="A121" s="3" t="s">
        <v>113</v>
      </c>
      <c r="B121" s="3" t="s">
        <v>143</v>
      </c>
      <c r="C121" s="34">
        <v>2154800</v>
      </c>
      <c r="D121" s="34">
        <v>2154800</v>
      </c>
      <c r="E121" s="34">
        <v>1367193.5</v>
      </c>
      <c r="F121" s="34">
        <v>1460534.18</v>
      </c>
      <c r="G121" s="27">
        <f t="shared" si="3"/>
        <v>63.44874234267681</v>
      </c>
      <c r="H121" s="30">
        <f t="shared" si="4"/>
        <v>787606.5</v>
      </c>
    </row>
    <row r="122" spans="1:8" ht="12.75">
      <c r="A122" s="3" t="s">
        <v>115</v>
      </c>
      <c r="B122" s="3" t="s">
        <v>144</v>
      </c>
      <c r="C122" s="34">
        <v>650800</v>
      </c>
      <c r="D122" s="34">
        <v>650800</v>
      </c>
      <c r="E122" s="34">
        <v>412892.46</v>
      </c>
      <c r="F122" s="34">
        <v>385120.16</v>
      </c>
      <c r="G122" s="27">
        <f t="shared" si="3"/>
        <v>63.44383220651506</v>
      </c>
      <c r="H122" s="30">
        <f t="shared" si="4"/>
        <v>237907.53999999998</v>
      </c>
    </row>
    <row r="123" spans="1:8" ht="12.75">
      <c r="A123" s="5" t="s">
        <v>116</v>
      </c>
      <c r="B123" s="3" t="s">
        <v>145</v>
      </c>
      <c r="C123" s="34">
        <v>2000</v>
      </c>
      <c r="D123" s="34">
        <v>13270</v>
      </c>
      <c r="E123" s="34">
        <v>13270</v>
      </c>
      <c r="F123" s="34">
        <v>0</v>
      </c>
      <c r="G123" s="27">
        <f t="shared" si="3"/>
        <v>100</v>
      </c>
      <c r="H123" s="30">
        <f t="shared" si="4"/>
        <v>0</v>
      </c>
    </row>
    <row r="124" spans="1:8" ht="25.5">
      <c r="A124" s="13" t="s">
        <v>118</v>
      </c>
      <c r="B124" s="3" t="s">
        <v>146</v>
      </c>
      <c r="C124" s="3">
        <v>180000</v>
      </c>
      <c r="D124" s="34">
        <v>180000</v>
      </c>
      <c r="E124" s="34">
        <v>99646.95</v>
      </c>
      <c r="F124" s="34">
        <v>126932.51</v>
      </c>
      <c r="G124" s="27">
        <f t="shared" si="3"/>
        <v>55.35941666666666</v>
      </c>
      <c r="H124" s="30">
        <f t="shared" si="4"/>
        <v>80353.05</v>
      </c>
    </row>
    <row r="125" spans="1:8" ht="25.5">
      <c r="A125" s="13" t="s">
        <v>120</v>
      </c>
      <c r="B125" s="3" t="s">
        <v>147</v>
      </c>
      <c r="C125" s="34">
        <v>1201100</v>
      </c>
      <c r="D125" s="34">
        <v>1179530</v>
      </c>
      <c r="E125" s="34">
        <v>398325.51</v>
      </c>
      <c r="F125" s="34">
        <v>667341.1</v>
      </c>
      <c r="G125" s="27">
        <f>E125/D125*100</f>
        <v>33.7698498554509</v>
      </c>
      <c r="H125" s="30">
        <f>D125-E125</f>
        <v>781204.49</v>
      </c>
    </row>
    <row r="126" spans="1:8" ht="38.25">
      <c r="A126" s="13" t="s">
        <v>140</v>
      </c>
      <c r="B126" s="3" t="s">
        <v>390</v>
      </c>
      <c r="C126" s="34">
        <v>6343600</v>
      </c>
      <c r="D126" s="34">
        <v>6339200</v>
      </c>
      <c r="E126" s="34">
        <v>4713705.41</v>
      </c>
      <c r="F126" s="34">
        <v>5390328.08</v>
      </c>
      <c r="G126" s="27">
        <f>E126/D126*100</f>
        <v>74.35804849192328</v>
      </c>
      <c r="H126" s="30">
        <f>D126-E126</f>
        <v>1625494.5899999999</v>
      </c>
    </row>
    <row r="127" spans="1:8" ht="12.75">
      <c r="A127" s="23" t="s">
        <v>3</v>
      </c>
      <c r="B127" s="23" t="s">
        <v>39</v>
      </c>
      <c r="C127" s="31">
        <f>C129</f>
        <v>263000</v>
      </c>
      <c r="D127" s="31">
        <f>D129+D128</f>
        <v>463000</v>
      </c>
      <c r="E127" s="31">
        <f>E129+E128</f>
        <v>400147.34</v>
      </c>
      <c r="F127" s="31">
        <f>F129</f>
        <v>372844.53</v>
      </c>
      <c r="G127" s="28">
        <f t="shared" si="3"/>
        <v>86.42491144708424</v>
      </c>
      <c r="H127" s="33">
        <f t="shared" si="4"/>
        <v>62852.659999999974</v>
      </c>
    </row>
    <row r="128" spans="1:8" ht="25.5">
      <c r="A128" s="13" t="s">
        <v>120</v>
      </c>
      <c r="B128" s="3" t="s">
        <v>356</v>
      </c>
      <c r="C128" s="31">
        <v>0</v>
      </c>
      <c r="D128" s="36">
        <v>0</v>
      </c>
      <c r="E128" s="35">
        <v>0</v>
      </c>
      <c r="F128" s="31"/>
      <c r="G128" s="28"/>
      <c r="H128" s="33"/>
    </row>
    <row r="129" spans="1:8" ht="38.25">
      <c r="A129" s="13" t="s">
        <v>140</v>
      </c>
      <c r="B129" s="3" t="s">
        <v>391</v>
      </c>
      <c r="C129" s="3">
        <v>263000</v>
      </c>
      <c r="D129" s="34">
        <v>463000</v>
      </c>
      <c r="E129" s="34">
        <v>400147.34</v>
      </c>
      <c r="F129" s="34">
        <v>372844.53</v>
      </c>
      <c r="G129" s="27">
        <f t="shared" si="3"/>
        <v>86.42491144708424</v>
      </c>
      <c r="H129" s="30">
        <f t="shared" si="4"/>
        <v>62852.659999999974</v>
      </c>
    </row>
    <row r="130" spans="1:8" ht="12.75">
      <c r="A130" s="23" t="s">
        <v>40</v>
      </c>
      <c r="B130" s="23" t="s">
        <v>41</v>
      </c>
      <c r="C130" s="31">
        <f>C131+C132</f>
        <v>3173600</v>
      </c>
      <c r="D130" s="31">
        <f>D131+D132</f>
        <v>3257157.43</v>
      </c>
      <c r="E130" s="31">
        <f>E131+E132</f>
        <v>0</v>
      </c>
      <c r="F130" s="31">
        <f>F131+F132</f>
        <v>2772400</v>
      </c>
      <c r="G130" s="28">
        <f t="shared" si="3"/>
        <v>0</v>
      </c>
      <c r="H130" s="33">
        <f t="shared" si="4"/>
        <v>3257157.43</v>
      </c>
    </row>
    <row r="131" spans="1:8" ht="25.5">
      <c r="A131" s="13" t="s">
        <v>120</v>
      </c>
      <c r="B131" s="3" t="s">
        <v>148</v>
      </c>
      <c r="C131" s="3">
        <v>0</v>
      </c>
      <c r="D131" s="34">
        <v>83557.43</v>
      </c>
      <c r="E131" s="34">
        <v>0</v>
      </c>
      <c r="F131" s="34">
        <v>0</v>
      </c>
      <c r="G131" s="27">
        <f t="shared" si="3"/>
        <v>0</v>
      </c>
      <c r="H131" s="30">
        <f t="shared" si="4"/>
        <v>83557.43</v>
      </c>
    </row>
    <row r="132" spans="1:8" ht="12.75">
      <c r="A132" s="5" t="s">
        <v>149</v>
      </c>
      <c r="B132" s="3" t="s">
        <v>150</v>
      </c>
      <c r="C132" s="3">
        <v>3173600</v>
      </c>
      <c r="D132" s="34">
        <v>3173600</v>
      </c>
      <c r="E132" s="34">
        <v>0</v>
      </c>
      <c r="F132" s="34">
        <v>2772400</v>
      </c>
      <c r="G132" s="27">
        <f t="shared" si="3"/>
        <v>0</v>
      </c>
      <c r="H132" s="30">
        <f t="shared" si="4"/>
        <v>3173600</v>
      </c>
    </row>
    <row r="133" spans="1:8" ht="25.5">
      <c r="A133" s="24" t="s">
        <v>4</v>
      </c>
      <c r="B133" s="23" t="s">
        <v>42</v>
      </c>
      <c r="C133" s="31">
        <f>C138+C140+C141+C142+C143+C144+C137+C139+C134</f>
        <v>3657999.9999999995</v>
      </c>
      <c r="D133" s="31">
        <f>D138+D140+D141+D142+D143+D144+D137+D139+D134</f>
        <v>3697000</v>
      </c>
      <c r="E133" s="31">
        <f>E138+E140+E141+E142+E143+E144+E137+E139+E134</f>
        <v>1697704.6</v>
      </c>
      <c r="F133" s="31">
        <f>F138+F140+F141+F142+F143+F144+F139</f>
        <v>5045316.83</v>
      </c>
      <c r="G133" s="28">
        <f t="shared" si="3"/>
        <v>45.92114146605356</v>
      </c>
      <c r="H133" s="33">
        <f t="shared" si="4"/>
        <v>1999295.4</v>
      </c>
    </row>
    <row r="134" spans="1:8" ht="25.5">
      <c r="A134" s="17" t="s">
        <v>126</v>
      </c>
      <c r="B134" s="3" t="s">
        <v>385</v>
      </c>
      <c r="C134" s="35">
        <f>C135+C136</f>
        <v>12260.28</v>
      </c>
      <c r="D134" s="35">
        <f>D135+D136</f>
        <v>26582.38</v>
      </c>
      <c r="E134" s="35">
        <f>E135+E136</f>
        <v>12260.28</v>
      </c>
      <c r="F134" s="31"/>
      <c r="G134" s="28"/>
      <c r="H134" s="33"/>
    </row>
    <row r="135" spans="1:8" ht="12.75">
      <c r="A135" s="3" t="s">
        <v>113</v>
      </c>
      <c r="B135" s="3" t="s">
        <v>386</v>
      </c>
      <c r="C135" s="35">
        <v>9416.5</v>
      </c>
      <c r="D135" s="35">
        <v>20416.5</v>
      </c>
      <c r="E135" s="35">
        <v>9416.5</v>
      </c>
      <c r="F135" s="31"/>
      <c r="G135" s="28"/>
      <c r="H135" s="33"/>
    </row>
    <row r="136" spans="1:8" ht="12.75">
      <c r="A136" s="3" t="s">
        <v>115</v>
      </c>
      <c r="B136" s="3" t="s">
        <v>387</v>
      </c>
      <c r="C136" s="35">
        <v>2843.78</v>
      </c>
      <c r="D136" s="35">
        <v>6165.88</v>
      </c>
      <c r="E136" s="35">
        <v>2843.78</v>
      </c>
      <c r="F136" s="31"/>
      <c r="G136" s="28"/>
      <c r="H136" s="33"/>
    </row>
    <row r="137" spans="1:8" ht="25.5">
      <c r="A137" s="13" t="s">
        <v>118</v>
      </c>
      <c r="B137" s="3" t="s">
        <v>334</v>
      </c>
      <c r="C137" s="31"/>
      <c r="D137" s="35">
        <v>57000</v>
      </c>
      <c r="E137" s="36">
        <v>57000</v>
      </c>
      <c r="F137" s="31"/>
      <c r="G137" s="28"/>
      <c r="H137" s="33"/>
    </row>
    <row r="138" spans="1:8" ht="25.5">
      <c r="A138" s="13" t="s">
        <v>120</v>
      </c>
      <c r="B138" s="3" t="s">
        <v>151</v>
      </c>
      <c r="C138" s="3">
        <v>1700739.72</v>
      </c>
      <c r="D138" s="3">
        <v>1629417.62</v>
      </c>
      <c r="E138" s="34">
        <v>319944.32</v>
      </c>
      <c r="F138" s="3">
        <v>439840.51</v>
      </c>
      <c r="G138" s="27">
        <f t="shared" si="3"/>
        <v>19.635501425349748</v>
      </c>
      <c r="H138" s="30">
        <f t="shared" si="4"/>
        <v>1309473.3</v>
      </c>
    </row>
    <row r="139" spans="1:8" ht="38.25">
      <c r="A139" s="17" t="s">
        <v>172</v>
      </c>
      <c r="B139" s="3" t="s">
        <v>345</v>
      </c>
      <c r="C139" s="3">
        <v>0</v>
      </c>
      <c r="D139" s="34">
        <v>0</v>
      </c>
      <c r="E139" s="34">
        <v>0</v>
      </c>
      <c r="F139" s="34">
        <v>1470000</v>
      </c>
      <c r="G139" s="27" t="e">
        <f t="shared" si="3"/>
        <v>#DIV/0!</v>
      </c>
      <c r="H139" s="30">
        <f t="shared" si="4"/>
        <v>0</v>
      </c>
    </row>
    <row r="140" spans="1:8" ht="12.75">
      <c r="A140" s="5" t="s">
        <v>138</v>
      </c>
      <c r="B140" s="3" t="s">
        <v>152</v>
      </c>
      <c r="C140" s="3">
        <v>0</v>
      </c>
      <c r="D140" s="34"/>
      <c r="E140" s="34">
        <v>0</v>
      </c>
      <c r="F140" s="34"/>
      <c r="G140" s="27" t="e">
        <f t="shared" si="3"/>
        <v>#DIV/0!</v>
      </c>
      <c r="H140" s="30">
        <f t="shared" si="4"/>
        <v>0</v>
      </c>
    </row>
    <row r="141" spans="1:8" ht="12.75">
      <c r="A141" s="5" t="s">
        <v>149</v>
      </c>
      <c r="B141" s="3" t="s">
        <v>153</v>
      </c>
      <c r="C141" s="3">
        <v>0</v>
      </c>
      <c r="D141" s="34">
        <v>1939000</v>
      </c>
      <c r="E141" s="34">
        <v>1308500</v>
      </c>
      <c r="F141" s="11">
        <v>1563751</v>
      </c>
      <c r="G141" s="27">
        <f t="shared" si="3"/>
        <v>67.48323878287778</v>
      </c>
      <c r="H141" s="30">
        <f t="shared" si="4"/>
        <v>630500</v>
      </c>
    </row>
    <row r="142" spans="1:8" ht="51">
      <c r="A142" s="17" t="s">
        <v>154</v>
      </c>
      <c r="B142" s="3" t="s">
        <v>155</v>
      </c>
      <c r="C142" s="3">
        <v>1900000</v>
      </c>
      <c r="D142" s="34">
        <v>0</v>
      </c>
      <c r="E142" s="34">
        <v>0</v>
      </c>
      <c r="F142" s="3">
        <v>1236620</v>
      </c>
      <c r="G142" s="27" t="e">
        <f t="shared" si="3"/>
        <v>#DIV/0!</v>
      </c>
      <c r="H142" s="30">
        <f t="shared" si="4"/>
        <v>0</v>
      </c>
    </row>
    <row r="143" spans="1:8" ht="12.75">
      <c r="A143" s="17" t="s">
        <v>156</v>
      </c>
      <c r="B143" s="3" t="s">
        <v>157</v>
      </c>
      <c r="C143" s="3">
        <v>0</v>
      </c>
      <c r="D143" s="34">
        <v>0</v>
      </c>
      <c r="E143" s="34">
        <v>0</v>
      </c>
      <c r="F143" s="34">
        <v>71947.44</v>
      </c>
      <c r="G143" s="27" t="e">
        <f t="shared" si="3"/>
        <v>#DIV/0!</v>
      </c>
      <c r="H143" s="30">
        <f t="shared" si="4"/>
        <v>0</v>
      </c>
    </row>
    <row r="144" spans="1:8" ht="38.25">
      <c r="A144" s="13" t="s">
        <v>140</v>
      </c>
      <c r="B144" s="3" t="s">
        <v>392</v>
      </c>
      <c r="C144" s="3">
        <v>45000</v>
      </c>
      <c r="D144" s="34">
        <v>45000</v>
      </c>
      <c r="E144" s="34">
        <v>0</v>
      </c>
      <c r="F144" s="34">
        <v>263157.88</v>
      </c>
      <c r="G144" s="27">
        <f t="shared" si="3"/>
        <v>0</v>
      </c>
      <c r="H144" s="30">
        <f t="shared" si="4"/>
        <v>45000</v>
      </c>
    </row>
    <row r="145" spans="1:8" ht="12.75">
      <c r="A145" s="1" t="s">
        <v>43</v>
      </c>
      <c r="B145" s="1" t="s">
        <v>44</v>
      </c>
      <c r="C145" s="33">
        <f>C147+C148+C146</f>
        <v>9621300</v>
      </c>
      <c r="D145" s="33">
        <f>D147+D148+D146</f>
        <v>11934800</v>
      </c>
      <c r="E145" s="33">
        <f>E147+E148+E146</f>
        <v>9703404.15</v>
      </c>
      <c r="F145" s="33">
        <f>F147+F148</f>
        <v>11315956.6</v>
      </c>
      <c r="G145" s="28">
        <f t="shared" si="3"/>
        <v>81.30344999497268</v>
      </c>
      <c r="H145" s="33">
        <f t="shared" si="4"/>
        <v>2231395.8499999996</v>
      </c>
    </row>
    <row r="146" spans="1:8" ht="25.5">
      <c r="A146" s="13" t="s">
        <v>120</v>
      </c>
      <c r="B146" s="3" t="s">
        <v>376</v>
      </c>
      <c r="C146" s="35">
        <f aca="true" t="shared" si="9" ref="C146:E147">C150</f>
        <v>20000</v>
      </c>
      <c r="D146" s="35">
        <f t="shared" si="9"/>
        <v>60000</v>
      </c>
      <c r="E146" s="35">
        <f t="shared" si="9"/>
        <v>23547.35</v>
      </c>
      <c r="F146" s="33"/>
      <c r="G146" s="28"/>
      <c r="H146" s="33"/>
    </row>
    <row r="147" spans="1:8" ht="38.25">
      <c r="A147" s="17" t="s">
        <v>160</v>
      </c>
      <c r="B147" s="3" t="s">
        <v>164</v>
      </c>
      <c r="C147" s="35">
        <f t="shared" si="9"/>
        <v>4201300</v>
      </c>
      <c r="D147" s="35">
        <f t="shared" si="9"/>
        <v>5214800</v>
      </c>
      <c r="E147" s="35">
        <f t="shared" si="9"/>
        <v>4640856.8</v>
      </c>
      <c r="F147" s="35">
        <f>F151</f>
        <v>5710756.6</v>
      </c>
      <c r="G147" s="27">
        <f t="shared" si="3"/>
        <v>88.99395566464678</v>
      </c>
      <c r="H147" s="30">
        <f t="shared" si="4"/>
        <v>573943.2000000002</v>
      </c>
    </row>
    <row r="148" spans="1:8" ht="12.75">
      <c r="A148" s="5" t="s">
        <v>149</v>
      </c>
      <c r="B148" s="3" t="s">
        <v>123</v>
      </c>
      <c r="C148" s="35">
        <f>C153+C155</f>
        <v>5400000</v>
      </c>
      <c r="D148" s="35">
        <f>D153+D155</f>
        <v>6660000</v>
      </c>
      <c r="E148" s="35">
        <f>E153+E155</f>
        <v>5039000</v>
      </c>
      <c r="F148" s="35">
        <f>F153+F155</f>
        <v>5605200</v>
      </c>
      <c r="G148" s="27">
        <f t="shared" si="3"/>
        <v>75.66066066066067</v>
      </c>
      <c r="H148" s="30">
        <f t="shared" si="4"/>
        <v>1621000</v>
      </c>
    </row>
    <row r="149" spans="1:8" ht="12.75">
      <c r="A149" s="23" t="s">
        <v>45</v>
      </c>
      <c r="B149" s="23" t="s">
        <v>46</v>
      </c>
      <c r="C149" s="31">
        <f>C151+C150</f>
        <v>4221300</v>
      </c>
      <c r="D149" s="31">
        <f>D151+D150</f>
        <v>5274800</v>
      </c>
      <c r="E149" s="31">
        <f>E151+E150</f>
        <v>4664404.149999999</v>
      </c>
      <c r="F149" s="31">
        <f>F151</f>
        <v>5710756.6</v>
      </c>
      <c r="G149" s="28">
        <f t="shared" si="3"/>
        <v>88.42807594600743</v>
      </c>
      <c r="H149" s="33">
        <f t="shared" si="4"/>
        <v>610395.8500000006</v>
      </c>
    </row>
    <row r="150" spans="1:8" ht="25.5">
      <c r="A150" s="13" t="s">
        <v>120</v>
      </c>
      <c r="B150" s="3" t="s">
        <v>375</v>
      </c>
      <c r="C150" s="35">
        <v>20000</v>
      </c>
      <c r="D150" s="35">
        <v>60000</v>
      </c>
      <c r="E150" s="35">
        <v>23547.35</v>
      </c>
      <c r="F150" s="31"/>
      <c r="G150" s="28"/>
      <c r="H150" s="33"/>
    </row>
    <row r="151" spans="1:8" ht="38.25">
      <c r="A151" s="17" t="s">
        <v>160</v>
      </c>
      <c r="B151" s="3" t="s">
        <v>161</v>
      </c>
      <c r="C151" s="35">
        <v>4201300</v>
      </c>
      <c r="D151" s="35">
        <v>5214800</v>
      </c>
      <c r="E151" s="35">
        <v>4640856.8</v>
      </c>
      <c r="F151" s="34">
        <v>5710756.6</v>
      </c>
      <c r="G151" s="27">
        <f>E151/D151*100</f>
        <v>88.99395566464678</v>
      </c>
      <c r="H151" s="30">
        <f>D151-E151</f>
        <v>573943.2000000002</v>
      </c>
    </row>
    <row r="152" spans="1:8" ht="12.75">
      <c r="A152" s="23" t="s">
        <v>47</v>
      </c>
      <c r="B152" s="1" t="s">
        <v>48</v>
      </c>
      <c r="C152" s="1">
        <f>C153</f>
        <v>4500000</v>
      </c>
      <c r="D152" s="33">
        <f>D153</f>
        <v>4500000</v>
      </c>
      <c r="E152" s="33">
        <f>E153</f>
        <v>4500000</v>
      </c>
      <c r="F152" s="33">
        <f>F153</f>
        <v>4000000</v>
      </c>
      <c r="G152" s="27">
        <f>E152/D152*100</f>
        <v>100</v>
      </c>
      <c r="H152" s="30">
        <f>D152-E152</f>
        <v>0</v>
      </c>
    </row>
    <row r="153" spans="1:8" ht="12.75">
      <c r="A153" s="5" t="s">
        <v>149</v>
      </c>
      <c r="B153" s="3" t="s">
        <v>162</v>
      </c>
      <c r="C153" s="3">
        <v>4500000</v>
      </c>
      <c r="D153" s="34">
        <v>4500000</v>
      </c>
      <c r="E153" s="34">
        <v>4500000</v>
      </c>
      <c r="F153" s="34">
        <v>4000000</v>
      </c>
      <c r="G153" s="27">
        <f>E153/D153*100</f>
        <v>100</v>
      </c>
      <c r="H153" s="30">
        <f>D153-E153</f>
        <v>0</v>
      </c>
    </row>
    <row r="154" spans="1:8" ht="12.75">
      <c r="A154" s="23" t="s">
        <v>49</v>
      </c>
      <c r="B154" s="23" t="s">
        <v>50</v>
      </c>
      <c r="C154" s="31">
        <f>C155</f>
        <v>900000</v>
      </c>
      <c r="D154" s="31">
        <f>D155</f>
        <v>2160000</v>
      </c>
      <c r="E154" s="31">
        <f>E155</f>
        <v>539000</v>
      </c>
      <c r="F154" s="31">
        <f>F155</f>
        <v>1605200</v>
      </c>
      <c r="G154" s="28">
        <f t="shared" si="3"/>
        <v>24.953703703703702</v>
      </c>
      <c r="H154" s="33">
        <f t="shared" si="4"/>
        <v>1621000</v>
      </c>
    </row>
    <row r="155" spans="1:8" ht="12.75">
      <c r="A155" s="5" t="s">
        <v>149</v>
      </c>
      <c r="B155" s="3" t="s">
        <v>163</v>
      </c>
      <c r="C155" s="3">
        <v>900000</v>
      </c>
      <c r="D155" s="34">
        <v>2160000</v>
      </c>
      <c r="E155" s="34">
        <v>539000</v>
      </c>
      <c r="F155" s="34">
        <v>1605200</v>
      </c>
      <c r="G155" s="27">
        <f t="shared" si="3"/>
        <v>24.953703703703702</v>
      </c>
      <c r="H155" s="30">
        <f t="shared" si="4"/>
        <v>1621000</v>
      </c>
    </row>
    <row r="156" spans="1:8" ht="12.75">
      <c r="A156" s="1" t="s">
        <v>51</v>
      </c>
      <c r="B156" s="1" t="s">
        <v>52</v>
      </c>
      <c r="C156" s="33">
        <f aca="true" t="shared" si="10" ref="C156:E157">C157</f>
        <v>0</v>
      </c>
      <c r="D156" s="33">
        <f t="shared" si="10"/>
        <v>0</v>
      </c>
      <c r="E156" s="33">
        <f t="shared" si="10"/>
        <v>0</v>
      </c>
      <c r="F156" s="33"/>
      <c r="G156" s="28" t="e">
        <f aca="true" t="shared" si="11" ref="G156:G236">E156/D156*100</f>
        <v>#DIV/0!</v>
      </c>
      <c r="H156" s="33">
        <f aca="true" t="shared" si="12" ref="H156:H236">D156-E156</f>
        <v>0</v>
      </c>
    </row>
    <row r="157" spans="1:8" ht="25.5">
      <c r="A157" s="24" t="s">
        <v>53</v>
      </c>
      <c r="B157" s="23" t="s">
        <v>54</v>
      </c>
      <c r="C157" s="31">
        <f t="shared" si="10"/>
        <v>0</v>
      </c>
      <c r="D157" s="31">
        <f t="shared" si="10"/>
        <v>0</v>
      </c>
      <c r="E157" s="31">
        <f t="shared" si="10"/>
        <v>0</v>
      </c>
      <c r="F157" s="31"/>
      <c r="G157" s="28" t="e">
        <f>E157/D157*100</f>
        <v>#DIV/0!</v>
      </c>
      <c r="H157" s="30">
        <f t="shared" si="12"/>
        <v>0</v>
      </c>
    </row>
    <row r="158" spans="1:8" ht="25.5">
      <c r="A158" s="13" t="s">
        <v>120</v>
      </c>
      <c r="B158" s="3" t="s">
        <v>165</v>
      </c>
      <c r="C158" s="3">
        <v>0</v>
      </c>
      <c r="D158" s="34">
        <v>0</v>
      </c>
      <c r="E158" s="34">
        <v>0</v>
      </c>
      <c r="F158" s="34">
        <v>0</v>
      </c>
      <c r="G158" s="27" t="e">
        <f t="shared" si="11"/>
        <v>#DIV/0!</v>
      </c>
      <c r="H158" s="30">
        <f t="shared" si="12"/>
        <v>0</v>
      </c>
    </row>
    <row r="159" spans="1:8" ht="12.75">
      <c r="A159" s="1" t="s">
        <v>55</v>
      </c>
      <c r="B159" s="1" t="s">
        <v>56</v>
      </c>
      <c r="C159" s="33">
        <f>C160+C165+C166+C167+C172+C161+C162+C163+C170+C171+C173+C174+C175+C164+C169+C176</f>
        <v>205811980</v>
      </c>
      <c r="D159" s="33">
        <f>D160+D165+D166+D167+D172+D161+D162+D163+D170+D171+D173+D174+D175+D164+D169+D176+D168</f>
        <v>214954607</v>
      </c>
      <c r="E159" s="33">
        <f>E160+E165+E166+E167+E172+E161+E162+E163+E170+E171+E173+E174+E175+E164+E169+E176+E168</f>
        <v>143603205.37</v>
      </c>
      <c r="F159" s="33">
        <f>F160+F165+F166+F167+F172+F161+F162+F163+F170+F171+F173+F174+F175+F164+F169+F176</f>
        <v>154471978.92999998</v>
      </c>
      <c r="G159" s="28">
        <f t="shared" si="11"/>
        <v>66.80629337244211</v>
      </c>
      <c r="H159" s="33">
        <f t="shared" si="12"/>
        <v>71351401.63</v>
      </c>
    </row>
    <row r="160" spans="1:8" ht="12.75">
      <c r="A160" s="17" t="s">
        <v>131</v>
      </c>
      <c r="B160" s="3" t="s">
        <v>191</v>
      </c>
      <c r="C160" s="35">
        <f aca="true" t="shared" si="13" ref="C160:D163">C200</f>
        <v>6975000</v>
      </c>
      <c r="D160" s="35">
        <f t="shared" si="13"/>
        <v>6975000</v>
      </c>
      <c r="E160" s="35">
        <f aca="true" t="shared" si="14" ref="E160:E166">E200</f>
        <v>4710145.87</v>
      </c>
      <c r="F160" s="35">
        <f aca="true" t="shared" si="15" ref="F160:F166">F200</f>
        <v>5256220.07</v>
      </c>
      <c r="G160" s="27">
        <f t="shared" si="11"/>
        <v>67.52897304659498</v>
      </c>
      <c r="H160" s="33">
        <f t="shared" si="12"/>
        <v>2264854.13</v>
      </c>
    </row>
    <row r="161" spans="1:8" ht="25.5">
      <c r="A161" s="17" t="s">
        <v>182</v>
      </c>
      <c r="B161" s="3" t="s">
        <v>192</v>
      </c>
      <c r="C161" s="35">
        <f>C201</f>
        <v>10000</v>
      </c>
      <c r="D161" s="35">
        <f t="shared" si="13"/>
        <v>10000</v>
      </c>
      <c r="E161" s="35">
        <f t="shared" si="14"/>
        <v>517.5</v>
      </c>
      <c r="F161" s="35">
        <f t="shared" si="15"/>
        <v>0</v>
      </c>
      <c r="G161" s="27">
        <f t="shared" si="11"/>
        <v>5.175</v>
      </c>
      <c r="H161" s="30">
        <f t="shared" si="12"/>
        <v>9482.5</v>
      </c>
    </row>
    <row r="162" spans="1:8" ht="38.25">
      <c r="A162" s="17" t="s">
        <v>184</v>
      </c>
      <c r="B162" s="3" t="s">
        <v>193</v>
      </c>
      <c r="C162" s="35">
        <f t="shared" si="13"/>
        <v>2106000</v>
      </c>
      <c r="D162" s="35">
        <f t="shared" si="13"/>
        <v>2106000</v>
      </c>
      <c r="E162" s="35">
        <f t="shared" si="14"/>
        <v>1455850.68</v>
      </c>
      <c r="F162" s="35">
        <f t="shared" si="15"/>
        <v>1695900.89</v>
      </c>
      <c r="G162" s="27">
        <f t="shared" si="11"/>
        <v>69.12871225071224</v>
      </c>
      <c r="H162" s="30">
        <f t="shared" si="12"/>
        <v>650149.3200000001</v>
      </c>
    </row>
    <row r="163" spans="1:8" ht="12.75">
      <c r="A163" s="3" t="s">
        <v>113</v>
      </c>
      <c r="B163" s="3" t="s">
        <v>194</v>
      </c>
      <c r="C163" s="35">
        <f t="shared" si="13"/>
        <v>1573000</v>
      </c>
      <c r="D163" s="35">
        <f t="shared" si="13"/>
        <v>1573000</v>
      </c>
      <c r="E163" s="35">
        <f t="shared" si="14"/>
        <v>1019126.26</v>
      </c>
      <c r="F163" s="35">
        <f t="shared" si="15"/>
        <v>1119399.85</v>
      </c>
      <c r="G163" s="27">
        <f t="shared" si="11"/>
        <v>64.78870057215512</v>
      </c>
      <c r="H163" s="30">
        <f t="shared" si="12"/>
        <v>553873.74</v>
      </c>
    </row>
    <row r="164" spans="1:8" ht="12.75">
      <c r="A164" s="5" t="s">
        <v>116</v>
      </c>
      <c r="B164" s="3" t="s">
        <v>358</v>
      </c>
      <c r="C164" s="35">
        <f aca="true" t="shared" si="16" ref="C164:D166">C204</f>
        <v>35000</v>
      </c>
      <c r="D164" s="35">
        <f t="shared" si="16"/>
        <v>35000</v>
      </c>
      <c r="E164" s="35">
        <f t="shared" si="14"/>
        <v>0</v>
      </c>
      <c r="F164" s="35">
        <f t="shared" si="15"/>
        <v>0</v>
      </c>
      <c r="G164" s="27"/>
      <c r="H164" s="30"/>
    </row>
    <row r="165" spans="1:8" ht="12.75">
      <c r="A165" s="3" t="s">
        <v>115</v>
      </c>
      <c r="B165" s="3" t="s">
        <v>195</v>
      </c>
      <c r="C165" s="35">
        <f>C205</f>
        <v>475100</v>
      </c>
      <c r="D165" s="35">
        <f t="shared" si="16"/>
        <v>475100</v>
      </c>
      <c r="E165" s="35">
        <f t="shared" si="14"/>
        <v>370125.29</v>
      </c>
      <c r="F165" s="35">
        <f t="shared" si="15"/>
        <v>307850.55</v>
      </c>
      <c r="G165" s="27">
        <f t="shared" si="11"/>
        <v>77.90471269206482</v>
      </c>
      <c r="H165" s="30">
        <f t="shared" si="12"/>
        <v>104974.71000000002</v>
      </c>
    </row>
    <row r="166" spans="1:8" ht="25.5">
      <c r="A166" s="13" t="s">
        <v>118</v>
      </c>
      <c r="B166" s="3" t="s">
        <v>196</v>
      </c>
      <c r="C166" s="35">
        <f>C206</f>
        <v>192600</v>
      </c>
      <c r="D166" s="35">
        <f t="shared" si="16"/>
        <v>454050.8</v>
      </c>
      <c r="E166" s="35">
        <f t="shared" si="14"/>
        <v>270991.31</v>
      </c>
      <c r="F166" s="35">
        <f t="shared" si="15"/>
        <v>212511.53</v>
      </c>
      <c r="G166" s="27">
        <f t="shared" si="11"/>
        <v>59.68303766891282</v>
      </c>
      <c r="H166" s="30">
        <f t="shared" si="12"/>
        <v>183059.49</v>
      </c>
    </row>
    <row r="167" spans="1:8" ht="25.5">
      <c r="A167" s="13" t="s">
        <v>120</v>
      </c>
      <c r="B167" s="3" t="s">
        <v>197</v>
      </c>
      <c r="C167" s="35">
        <f>C195+C207</f>
        <v>1445580</v>
      </c>
      <c r="D167" s="35">
        <f>D195+D207</f>
        <v>1372256.2</v>
      </c>
      <c r="E167" s="35">
        <f>E195+E207</f>
        <v>1029053.42</v>
      </c>
      <c r="F167" s="35">
        <f>F195+F207</f>
        <v>1346855.3699999999</v>
      </c>
      <c r="G167" s="27">
        <f t="shared" si="11"/>
        <v>74.98989037178335</v>
      </c>
      <c r="H167" s="30">
        <f t="shared" si="12"/>
        <v>343202.7799999999</v>
      </c>
    </row>
    <row r="168" spans="1:8" ht="12.75">
      <c r="A168" s="13" t="s">
        <v>408</v>
      </c>
      <c r="B168" s="3" t="s">
        <v>410</v>
      </c>
      <c r="C168" s="35"/>
      <c r="D168" s="35">
        <f>D208</f>
        <v>28000</v>
      </c>
      <c r="E168" s="35"/>
      <c r="F168" s="35"/>
      <c r="G168" s="27"/>
      <c r="H168" s="30"/>
    </row>
    <row r="169" spans="1:8" ht="12.75">
      <c r="A169" s="13" t="s">
        <v>359</v>
      </c>
      <c r="B169" s="3" t="s">
        <v>372</v>
      </c>
      <c r="C169" s="35">
        <f>C209</f>
        <v>170000</v>
      </c>
      <c r="D169" s="35">
        <f>D209</f>
        <v>520000</v>
      </c>
      <c r="E169" s="35">
        <f>E209</f>
        <v>350000</v>
      </c>
      <c r="F169" s="35">
        <f>F209</f>
        <v>350000</v>
      </c>
      <c r="G169" s="27">
        <f t="shared" si="11"/>
        <v>67.3076923076923</v>
      </c>
      <c r="H169" s="30">
        <f t="shared" si="12"/>
        <v>170000</v>
      </c>
    </row>
    <row r="170" spans="1:8" ht="38.25">
      <c r="A170" s="17" t="s">
        <v>172</v>
      </c>
      <c r="B170" s="3" t="s">
        <v>198</v>
      </c>
      <c r="C170" s="35">
        <f>C184</f>
        <v>4315000</v>
      </c>
      <c r="D170" s="35">
        <f>D184</f>
        <v>4315000</v>
      </c>
      <c r="E170" s="35">
        <f>E184</f>
        <v>1315000</v>
      </c>
      <c r="F170" s="35">
        <f>F184+F178</f>
        <v>99143.13</v>
      </c>
      <c r="G170" s="27">
        <f t="shared" si="11"/>
        <v>30.475086906141367</v>
      </c>
      <c r="H170" s="30">
        <f t="shared" si="12"/>
        <v>3000000</v>
      </c>
    </row>
    <row r="171" spans="1:8" ht="51">
      <c r="A171" s="17" t="s">
        <v>166</v>
      </c>
      <c r="B171" s="3" t="s">
        <v>199</v>
      </c>
      <c r="C171" s="35">
        <f>C179+C196+C185+C190</f>
        <v>104316700</v>
      </c>
      <c r="D171" s="35">
        <f>D179+D196+D185+D190</f>
        <v>104751700</v>
      </c>
      <c r="E171" s="35">
        <f>E179+E196+E185+E190</f>
        <v>71774840.77</v>
      </c>
      <c r="F171" s="35">
        <f>F179+F196+F185</f>
        <v>80909319.75</v>
      </c>
      <c r="G171" s="27">
        <f t="shared" si="11"/>
        <v>68.51902238340762</v>
      </c>
      <c r="H171" s="30">
        <f t="shared" si="12"/>
        <v>32976859.230000004</v>
      </c>
    </row>
    <row r="172" spans="1:8" ht="12.75">
      <c r="A172" s="17" t="s">
        <v>168</v>
      </c>
      <c r="B172" s="3" t="s">
        <v>200</v>
      </c>
      <c r="C172" s="35">
        <f>C180+C197+C186+C191</f>
        <v>3757600</v>
      </c>
      <c r="D172" s="35">
        <f>D180+D186+D197+D191</f>
        <v>9551472.809999999</v>
      </c>
      <c r="E172" s="35">
        <f>E180+E186+E197+E191</f>
        <v>2093995.27</v>
      </c>
      <c r="F172" s="35">
        <f>F180+F186+F197</f>
        <v>2933428.52</v>
      </c>
      <c r="G172" s="27">
        <f t="shared" si="11"/>
        <v>21.92327101436831</v>
      </c>
      <c r="H172" s="30">
        <f t="shared" si="12"/>
        <v>7457477.539999999</v>
      </c>
    </row>
    <row r="173" spans="1:8" ht="51">
      <c r="A173" s="17" t="s">
        <v>154</v>
      </c>
      <c r="B173" s="3" t="s">
        <v>201</v>
      </c>
      <c r="C173" s="35">
        <f>C181+C187+C192</f>
        <v>76392100</v>
      </c>
      <c r="D173" s="35">
        <f>D181+D187+D192</f>
        <v>76392100</v>
      </c>
      <c r="E173" s="35">
        <f>E181+E187+E192</f>
        <v>56581080.95</v>
      </c>
      <c r="F173" s="35">
        <f>F181+F187</f>
        <v>56658264.11</v>
      </c>
      <c r="G173" s="27">
        <f t="shared" si="11"/>
        <v>74.06666520490994</v>
      </c>
      <c r="H173" s="30">
        <f t="shared" si="12"/>
        <v>19811019.049999997</v>
      </c>
    </row>
    <row r="174" spans="1:8" ht="12.75">
      <c r="A174" s="17" t="s">
        <v>156</v>
      </c>
      <c r="B174" s="3" t="s">
        <v>202</v>
      </c>
      <c r="C174" s="35">
        <f>C182+C188+C193+C198</f>
        <v>3993300</v>
      </c>
      <c r="D174" s="35">
        <f>D182+D188+D193+D198</f>
        <v>6323427.1899999995</v>
      </c>
      <c r="E174" s="35">
        <f>E182+E188+E193+E198</f>
        <v>2599138.58</v>
      </c>
      <c r="F174" s="35">
        <f>F182+F188+F198</f>
        <v>3506278.33</v>
      </c>
      <c r="G174" s="27">
        <f t="shared" si="11"/>
        <v>41.10332106156504</v>
      </c>
      <c r="H174" s="30">
        <f t="shared" si="12"/>
        <v>3724288.6099999994</v>
      </c>
    </row>
    <row r="175" spans="1:8" ht="12.75">
      <c r="A175" s="3" t="s">
        <v>124</v>
      </c>
      <c r="B175" s="3" t="s">
        <v>203</v>
      </c>
      <c r="C175" s="35">
        <f aca="true" t="shared" si="17" ref="C175:F176">C210</f>
        <v>49000</v>
      </c>
      <c r="D175" s="35">
        <f t="shared" si="17"/>
        <v>50500</v>
      </c>
      <c r="E175" s="35">
        <f t="shared" si="17"/>
        <v>12334.71</v>
      </c>
      <c r="F175" s="35">
        <f t="shared" si="17"/>
        <v>75460.19</v>
      </c>
      <c r="G175" s="27">
        <f t="shared" si="11"/>
        <v>24.42516831683168</v>
      </c>
      <c r="H175" s="30">
        <f t="shared" si="12"/>
        <v>38165.29</v>
      </c>
    </row>
    <row r="176" spans="1:8" ht="12.75">
      <c r="A176" s="3" t="s">
        <v>336</v>
      </c>
      <c r="B176" s="3" t="s">
        <v>371</v>
      </c>
      <c r="C176" s="35">
        <f t="shared" si="17"/>
        <v>6000</v>
      </c>
      <c r="D176" s="35">
        <f t="shared" si="17"/>
        <v>22000</v>
      </c>
      <c r="E176" s="35">
        <f t="shared" si="17"/>
        <v>21004.76</v>
      </c>
      <c r="F176" s="35">
        <f t="shared" si="17"/>
        <v>1346.64</v>
      </c>
      <c r="G176" s="27"/>
      <c r="H176" s="30"/>
    </row>
    <row r="177" spans="1:8" ht="12.75">
      <c r="A177" s="23" t="s">
        <v>57</v>
      </c>
      <c r="B177" s="23" t="s">
        <v>58</v>
      </c>
      <c r="C177" s="31">
        <f>C180+C181+C179+C182</f>
        <v>31665800</v>
      </c>
      <c r="D177" s="31">
        <f>D180+D181+D179+D182</f>
        <v>32711721.849999998</v>
      </c>
      <c r="E177" s="31">
        <f>E180+E181+E179+E182</f>
        <v>21166890.11</v>
      </c>
      <c r="F177" s="31">
        <f>F180+F181+F179+F182+F178</f>
        <v>25455508.119999997</v>
      </c>
      <c r="G177" s="28">
        <f t="shared" si="11"/>
        <v>64.70735538490158</v>
      </c>
      <c r="H177" s="33">
        <f t="shared" si="12"/>
        <v>11544831.739999998</v>
      </c>
    </row>
    <row r="178" spans="1:8" ht="38.25">
      <c r="A178" s="17" t="s">
        <v>172</v>
      </c>
      <c r="B178" s="3" t="s">
        <v>352</v>
      </c>
      <c r="C178" s="31"/>
      <c r="D178" s="31"/>
      <c r="E178" s="31"/>
      <c r="F178" s="34">
        <v>0</v>
      </c>
      <c r="G178" s="28"/>
      <c r="H178" s="33"/>
    </row>
    <row r="179" spans="1:8" ht="51">
      <c r="A179" s="17" t="s">
        <v>166</v>
      </c>
      <c r="B179" s="3" t="s">
        <v>167</v>
      </c>
      <c r="C179" s="35">
        <v>17370400</v>
      </c>
      <c r="D179" s="35">
        <v>17370400</v>
      </c>
      <c r="E179" s="35">
        <v>9992492.54</v>
      </c>
      <c r="F179" s="34">
        <v>14956915.62</v>
      </c>
      <c r="G179" s="27">
        <f>E179/D179*100</f>
        <v>57.5259783309538</v>
      </c>
      <c r="H179" s="30">
        <f>D179-E179</f>
        <v>7377907.460000001</v>
      </c>
    </row>
    <row r="180" spans="1:8" ht="12.75">
      <c r="A180" s="17" t="s">
        <v>168</v>
      </c>
      <c r="B180" s="3" t="s">
        <v>169</v>
      </c>
      <c r="C180" s="3">
        <v>200000</v>
      </c>
      <c r="D180" s="34">
        <v>241854.97</v>
      </c>
      <c r="E180" s="34">
        <v>130480.28</v>
      </c>
      <c r="F180" s="34">
        <v>176845.17</v>
      </c>
      <c r="G180" s="27">
        <f t="shared" si="11"/>
        <v>53.94980305759274</v>
      </c>
      <c r="H180" s="30">
        <f t="shared" si="12"/>
        <v>111374.69</v>
      </c>
    </row>
    <row r="181" spans="1:8" ht="51">
      <c r="A181" s="17" t="s">
        <v>154</v>
      </c>
      <c r="B181" s="3" t="s">
        <v>170</v>
      </c>
      <c r="C181" s="34">
        <v>13995400</v>
      </c>
      <c r="D181" s="34">
        <v>13995400</v>
      </c>
      <c r="E181" s="34">
        <v>10967777.29</v>
      </c>
      <c r="F181" s="34">
        <v>10071947.33</v>
      </c>
      <c r="G181" s="27">
        <f t="shared" si="11"/>
        <v>78.36701551938494</v>
      </c>
      <c r="H181" s="30">
        <f t="shared" si="12"/>
        <v>3027622.710000001</v>
      </c>
    </row>
    <row r="182" spans="1:8" ht="12.75">
      <c r="A182" s="17" t="s">
        <v>156</v>
      </c>
      <c r="B182" s="3" t="s">
        <v>171</v>
      </c>
      <c r="C182" s="34">
        <v>100000</v>
      </c>
      <c r="D182" s="34">
        <v>1104066.88</v>
      </c>
      <c r="E182" s="34">
        <v>76140</v>
      </c>
      <c r="F182" s="34">
        <v>249800</v>
      </c>
      <c r="G182" s="27">
        <f>E182/D182*100</f>
        <v>6.896321353286135</v>
      </c>
      <c r="H182" s="30">
        <f>D182-E182</f>
        <v>1027926.8799999999</v>
      </c>
    </row>
    <row r="183" spans="1:8" ht="12.75">
      <c r="A183" s="23" t="s">
        <v>59</v>
      </c>
      <c r="B183" s="23" t="s">
        <v>60</v>
      </c>
      <c r="C183" s="31">
        <f>C185+C186+C187+C188+C184</f>
        <v>148782900</v>
      </c>
      <c r="D183" s="31">
        <f>D185+D186+D187+D188+D184</f>
        <v>153802078.15</v>
      </c>
      <c r="E183" s="31">
        <f>E185+E186+E187+E188+E184</f>
        <v>104834132.33</v>
      </c>
      <c r="F183" s="31">
        <f>F185+F186+F187+F188+F184</f>
        <v>117744751.19</v>
      </c>
      <c r="G183" s="28">
        <f t="shared" si="11"/>
        <v>68.16171380191459</v>
      </c>
      <c r="H183" s="33">
        <f t="shared" si="12"/>
        <v>48967945.82000001</v>
      </c>
    </row>
    <row r="184" spans="1:8" ht="38.25">
      <c r="A184" s="17" t="s">
        <v>172</v>
      </c>
      <c r="B184" s="3" t="s">
        <v>173</v>
      </c>
      <c r="C184" s="3">
        <v>4315000</v>
      </c>
      <c r="D184" s="35">
        <v>4315000</v>
      </c>
      <c r="E184" s="35">
        <v>1315000</v>
      </c>
      <c r="F184" s="35">
        <v>99143.13</v>
      </c>
      <c r="G184" s="27">
        <f>E184/D184*100</f>
        <v>30.475086906141367</v>
      </c>
      <c r="H184" s="30">
        <f>D184-E184</f>
        <v>3000000</v>
      </c>
    </row>
    <row r="185" spans="1:8" ht="51">
      <c r="A185" s="17" t="s">
        <v>166</v>
      </c>
      <c r="B185" s="3" t="s">
        <v>174</v>
      </c>
      <c r="C185" s="3">
        <v>80256300</v>
      </c>
      <c r="D185" s="34">
        <v>80256300</v>
      </c>
      <c r="E185" s="34">
        <v>57416043.81</v>
      </c>
      <c r="F185" s="34">
        <v>65375099.47</v>
      </c>
      <c r="G185" s="27">
        <f t="shared" si="11"/>
        <v>71.54085574590407</v>
      </c>
      <c r="H185" s="30">
        <f t="shared" si="12"/>
        <v>22840256.189999998</v>
      </c>
    </row>
    <row r="186" spans="1:8" ht="12.75">
      <c r="A186" s="17" t="s">
        <v>168</v>
      </c>
      <c r="B186" s="3" t="s">
        <v>175</v>
      </c>
      <c r="C186" s="3">
        <v>2831600</v>
      </c>
      <c r="D186" s="34">
        <v>7119617.84</v>
      </c>
      <c r="E186" s="34">
        <v>1585904.6</v>
      </c>
      <c r="F186" s="34">
        <v>2449505.48</v>
      </c>
      <c r="G186" s="27">
        <f t="shared" si="11"/>
        <v>22.27513661042234</v>
      </c>
      <c r="H186" s="30">
        <f t="shared" si="12"/>
        <v>5533713.24</v>
      </c>
    </row>
    <row r="187" spans="1:8" ht="51">
      <c r="A187" s="17" t="s">
        <v>154</v>
      </c>
      <c r="B187" s="3" t="s">
        <v>176</v>
      </c>
      <c r="C187" s="3">
        <v>57896700</v>
      </c>
      <c r="D187" s="34">
        <v>57896700</v>
      </c>
      <c r="E187" s="34">
        <v>42181102.34</v>
      </c>
      <c r="F187" s="34">
        <v>46586316.78</v>
      </c>
      <c r="G187" s="27">
        <f t="shared" si="11"/>
        <v>72.85579720433117</v>
      </c>
      <c r="H187" s="30">
        <f t="shared" si="12"/>
        <v>15715597.659999996</v>
      </c>
    </row>
    <row r="188" spans="1:8" ht="12.75">
      <c r="A188" s="17" t="s">
        <v>156</v>
      </c>
      <c r="B188" s="3" t="s">
        <v>177</v>
      </c>
      <c r="C188" s="34">
        <v>3483300</v>
      </c>
      <c r="D188" s="34">
        <v>4214460.31</v>
      </c>
      <c r="E188" s="34">
        <v>2336081.58</v>
      </c>
      <c r="F188" s="34">
        <v>3234686.33</v>
      </c>
      <c r="G188" s="27">
        <f t="shared" si="11"/>
        <v>55.43014782834674</v>
      </c>
      <c r="H188" s="30">
        <f t="shared" si="12"/>
        <v>1878378.7299999995</v>
      </c>
    </row>
    <row r="189" spans="1:8" ht="12.75">
      <c r="A189" s="14" t="s">
        <v>393</v>
      </c>
      <c r="B189" s="1" t="s">
        <v>394</v>
      </c>
      <c r="C189" s="33">
        <f>C190+C191+C192+C193</f>
        <v>10680000</v>
      </c>
      <c r="D189" s="33">
        <f>D190+D191+D192+D193</f>
        <v>13138900</v>
      </c>
      <c r="E189" s="33">
        <f>E190+E191+E192+E193</f>
        <v>7539549.26</v>
      </c>
      <c r="F189" s="34"/>
      <c r="G189" s="27"/>
      <c r="H189" s="30"/>
    </row>
    <row r="190" spans="1:8" ht="51">
      <c r="A190" s="17" t="s">
        <v>166</v>
      </c>
      <c r="B190" s="3" t="s">
        <v>395</v>
      </c>
      <c r="C190" s="34">
        <v>5700000</v>
      </c>
      <c r="D190" s="34">
        <v>6150000</v>
      </c>
      <c r="E190" s="34">
        <v>3925140.94</v>
      </c>
      <c r="F190" s="34"/>
      <c r="G190" s="27"/>
      <c r="H190" s="30"/>
    </row>
    <row r="191" spans="1:8" ht="12.75">
      <c r="A191" s="17" t="s">
        <v>168</v>
      </c>
      <c r="B191" s="3" t="s">
        <v>396</v>
      </c>
      <c r="C191" s="34">
        <v>170000</v>
      </c>
      <c r="D191" s="34">
        <v>1634000</v>
      </c>
      <c r="E191" s="34">
        <v>66890</v>
      </c>
      <c r="F191" s="34"/>
      <c r="G191" s="27"/>
      <c r="H191" s="30"/>
    </row>
    <row r="192" spans="1:8" ht="51">
      <c r="A192" s="17" t="s">
        <v>154</v>
      </c>
      <c r="B192" s="3" t="s">
        <v>397</v>
      </c>
      <c r="C192" s="34">
        <v>4500000</v>
      </c>
      <c r="D192" s="34">
        <v>4500000</v>
      </c>
      <c r="E192" s="34">
        <v>3432201.32</v>
      </c>
      <c r="F192" s="34"/>
      <c r="G192" s="27"/>
      <c r="H192" s="30"/>
    </row>
    <row r="193" spans="1:8" ht="12.75">
      <c r="A193" s="17" t="s">
        <v>156</v>
      </c>
      <c r="B193" s="3" t="s">
        <v>398</v>
      </c>
      <c r="C193" s="34">
        <v>310000</v>
      </c>
      <c r="D193" s="34">
        <v>854900</v>
      </c>
      <c r="E193" s="34">
        <v>115317</v>
      </c>
      <c r="F193" s="34"/>
      <c r="G193" s="27"/>
      <c r="H193" s="30"/>
    </row>
    <row r="194" spans="1:8" ht="12.75">
      <c r="A194" s="23" t="s">
        <v>61</v>
      </c>
      <c r="B194" s="23" t="s">
        <v>62</v>
      </c>
      <c r="C194" s="31">
        <f>C195+C196+C197+C198</f>
        <v>1899580</v>
      </c>
      <c r="D194" s="31">
        <f>D195+D196+D197+D198</f>
        <v>1940707</v>
      </c>
      <c r="E194" s="31">
        <f>E195+E196+E197+E198</f>
        <v>1036211.25</v>
      </c>
      <c r="F194" s="31">
        <f>F195+F196+F197+F198</f>
        <v>1117108.25</v>
      </c>
      <c r="G194" s="28">
        <f t="shared" si="11"/>
        <v>53.393492680760154</v>
      </c>
      <c r="H194" s="33">
        <f t="shared" si="12"/>
        <v>904495.75</v>
      </c>
    </row>
    <row r="195" spans="1:8" ht="25.5">
      <c r="A195" s="13" t="s">
        <v>120</v>
      </c>
      <c r="B195" s="3" t="s">
        <v>178</v>
      </c>
      <c r="C195" s="3">
        <v>253580</v>
      </c>
      <c r="D195" s="34">
        <v>259707</v>
      </c>
      <c r="E195" s="34">
        <v>212727.38</v>
      </c>
      <c r="F195" s="34">
        <v>210933.72</v>
      </c>
      <c r="G195" s="27">
        <f t="shared" si="11"/>
        <v>81.91052994335925</v>
      </c>
      <c r="H195" s="30">
        <f t="shared" si="12"/>
        <v>46979.619999999995</v>
      </c>
    </row>
    <row r="196" spans="1:8" ht="51">
      <c r="A196" s="17" t="s">
        <v>166</v>
      </c>
      <c r="B196" s="3" t="s">
        <v>179</v>
      </c>
      <c r="C196" s="3">
        <v>990000</v>
      </c>
      <c r="D196" s="34">
        <v>975000</v>
      </c>
      <c r="E196" s="34">
        <v>441163.48</v>
      </c>
      <c r="F196" s="34">
        <v>577304.66</v>
      </c>
      <c r="G196" s="27">
        <f t="shared" si="11"/>
        <v>45.24753641025641</v>
      </c>
      <c r="H196" s="30">
        <f t="shared" si="12"/>
        <v>533836.52</v>
      </c>
    </row>
    <row r="197" spans="1:8" ht="12.75">
      <c r="A197" s="17" t="s">
        <v>168</v>
      </c>
      <c r="B197" s="3" t="s">
        <v>180</v>
      </c>
      <c r="C197" s="34">
        <v>556000</v>
      </c>
      <c r="D197" s="34">
        <v>556000</v>
      </c>
      <c r="E197" s="34">
        <v>310720.39</v>
      </c>
      <c r="F197" s="34">
        <v>307077.87</v>
      </c>
      <c r="G197" s="27">
        <f t="shared" si="11"/>
        <v>55.88496223021583</v>
      </c>
      <c r="H197" s="30">
        <f t="shared" si="12"/>
        <v>245279.61</v>
      </c>
    </row>
    <row r="198" spans="1:8" ht="12.75">
      <c r="A198" s="17" t="s">
        <v>156</v>
      </c>
      <c r="B198" s="3" t="s">
        <v>335</v>
      </c>
      <c r="C198" s="34">
        <v>100000</v>
      </c>
      <c r="D198" s="34">
        <v>150000</v>
      </c>
      <c r="E198" s="34">
        <v>71600</v>
      </c>
      <c r="F198" s="34">
        <v>21792</v>
      </c>
      <c r="G198" s="27">
        <f>E198/D198*100</f>
        <v>47.733333333333334</v>
      </c>
      <c r="H198" s="30">
        <f>D198-E198</f>
        <v>78400</v>
      </c>
    </row>
    <row r="199" spans="1:8" ht="12.75">
      <c r="A199" s="23" t="s">
        <v>63</v>
      </c>
      <c r="B199" s="23" t="s">
        <v>64</v>
      </c>
      <c r="C199" s="31">
        <f>C200+C202+C207+C210+C203+C205+C206+C204+C209+C211+C201</f>
        <v>12783700</v>
      </c>
      <c r="D199" s="31">
        <f>D200+D202+D207+D210+D203+D205+D206+D204+D209+D211+D201+D208</f>
        <v>13361200</v>
      </c>
      <c r="E199" s="31">
        <f>E200+E202+E207+E210+E203+E205+E206+E204+E209+E211+E201</f>
        <v>9026422.42</v>
      </c>
      <c r="F199" s="31">
        <f>F200+F202+F207+F210+F203+F205+F206+F204+F201+F209+F211</f>
        <v>10154611.370000001</v>
      </c>
      <c r="G199" s="28">
        <f t="shared" si="11"/>
        <v>67.55697407418495</v>
      </c>
      <c r="H199" s="33">
        <f t="shared" si="12"/>
        <v>4334777.58</v>
      </c>
    </row>
    <row r="200" spans="1:8" ht="12.75">
      <c r="A200" s="17" t="s">
        <v>131</v>
      </c>
      <c r="B200" s="3" t="s">
        <v>181</v>
      </c>
      <c r="C200" s="34">
        <v>6975000</v>
      </c>
      <c r="D200" s="34">
        <v>6975000</v>
      </c>
      <c r="E200" s="34">
        <v>4710145.87</v>
      </c>
      <c r="F200" s="34">
        <v>5256220.07</v>
      </c>
      <c r="G200" s="27">
        <f t="shared" si="11"/>
        <v>67.52897304659498</v>
      </c>
      <c r="H200" s="30">
        <f t="shared" si="12"/>
        <v>2264854.13</v>
      </c>
    </row>
    <row r="201" spans="1:8" ht="25.5">
      <c r="A201" s="17" t="s">
        <v>182</v>
      </c>
      <c r="B201" s="3" t="s">
        <v>183</v>
      </c>
      <c r="C201" s="34">
        <v>10000</v>
      </c>
      <c r="D201" s="34">
        <v>10000</v>
      </c>
      <c r="E201" s="34">
        <v>517.5</v>
      </c>
      <c r="F201" s="34">
        <v>0</v>
      </c>
      <c r="G201" s="27">
        <f>E201/D201*100</f>
        <v>5.175</v>
      </c>
      <c r="H201" s="30">
        <f>D201-E201</f>
        <v>9482.5</v>
      </c>
    </row>
    <row r="202" spans="1:8" ht="38.25">
      <c r="A202" s="17" t="s">
        <v>184</v>
      </c>
      <c r="B202" s="3" t="s">
        <v>185</v>
      </c>
      <c r="C202" s="34">
        <v>2106000</v>
      </c>
      <c r="D202" s="34">
        <v>2106000</v>
      </c>
      <c r="E202" s="34">
        <v>1455850.68</v>
      </c>
      <c r="F202" s="34">
        <v>1695900.89</v>
      </c>
      <c r="G202" s="27">
        <f t="shared" si="11"/>
        <v>69.12871225071224</v>
      </c>
      <c r="H202" s="30">
        <f t="shared" si="12"/>
        <v>650149.3200000001</v>
      </c>
    </row>
    <row r="203" spans="1:8" ht="12.75">
      <c r="A203" s="3" t="s">
        <v>113</v>
      </c>
      <c r="B203" s="3" t="s">
        <v>186</v>
      </c>
      <c r="C203" s="34">
        <v>1573000</v>
      </c>
      <c r="D203" s="34">
        <v>1573000</v>
      </c>
      <c r="E203" s="34">
        <v>1019126.26</v>
      </c>
      <c r="F203" s="34">
        <v>1119399.85</v>
      </c>
      <c r="G203" s="27">
        <f t="shared" si="11"/>
        <v>64.78870057215512</v>
      </c>
      <c r="H203" s="30">
        <f t="shared" si="12"/>
        <v>553873.74</v>
      </c>
    </row>
    <row r="204" spans="1:8" ht="12.75">
      <c r="A204" s="5" t="s">
        <v>116</v>
      </c>
      <c r="B204" s="3" t="s">
        <v>357</v>
      </c>
      <c r="C204" s="34">
        <v>35000</v>
      </c>
      <c r="D204" s="34">
        <v>35000</v>
      </c>
      <c r="E204" s="34">
        <v>0</v>
      </c>
      <c r="F204" s="34">
        <v>0</v>
      </c>
      <c r="G204" s="27">
        <f t="shared" si="11"/>
        <v>0</v>
      </c>
      <c r="H204" s="30">
        <f t="shared" si="12"/>
        <v>35000</v>
      </c>
    </row>
    <row r="205" spans="1:8" ht="12.75">
      <c r="A205" s="3" t="s">
        <v>115</v>
      </c>
      <c r="B205" s="3" t="s">
        <v>187</v>
      </c>
      <c r="C205" s="34">
        <v>475100</v>
      </c>
      <c r="D205" s="34">
        <v>475100</v>
      </c>
      <c r="E205" s="34">
        <v>370125.29</v>
      </c>
      <c r="F205" s="34">
        <v>307850.55</v>
      </c>
      <c r="G205" s="27">
        <f t="shared" si="11"/>
        <v>77.90471269206482</v>
      </c>
      <c r="H205" s="30">
        <f t="shared" si="12"/>
        <v>104974.71000000002</v>
      </c>
    </row>
    <row r="206" spans="1:8" ht="25.5">
      <c r="A206" s="13" t="s">
        <v>118</v>
      </c>
      <c r="B206" s="3" t="s">
        <v>188</v>
      </c>
      <c r="C206" s="34">
        <v>192600</v>
      </c>
      <c r="D206" s="34">
        <v>454050.8</v>
      </c>
      <c r="E206" s="34">
        <v>270991.31</v>
      </c>
      <c r="F206" s="34">
        <v>212511.53</v>
      </c>
      <c r="G206" s="27">
        <f t="shared" si="11"/>
        <v>59.68303766891282</v>
      </c>
      <c r="H206" s="30">
        <f t="shared" si="12"/>
        <v>183059.49</v>
      </c>
    </row>
    <row r="207" spans="1:8" ht="25.5">
      <c r="A207" s="13" t="s">
        <v>120</v>
      </c>
      <c r="B207" s="3" t="s">
        <v>189</v>
      </c>
      <c r="C207" s="34">
        <v>1192000</v>
      </c>
      <c r="D207" s="34">
        <v>1112549.2</v>
      </c>
      <c r="E207" s="34">
        <v>816326.04</v>
      </c>
      <c r="F207" s="34">
        <v>1135921.65</v>
      </c>
      <c r="G207" s="27">
        <f t="shared" si="11"/>
        <v>73.37437661183883</v>
      </c>
      <c r="H207" s="30">
        <f t="shared" si="12"/>
        <v>296223.1599999999</v>
      </c>
    </row>
    <row r="208" spans="1:8" ht="12.75">
      <c r="A208" s="13" t="s">
        <v>408</v>
      </c>
      <c r="B208" s="3" t="s">
        <v>409</v>
      </c>
      <c r="C208" s="34"/>
      <c r="D208" s="34">
        <v>28000</v>
      </c>
      <c r="E208" s="34"/>
      <c r="F208" s="34"/>
      <c r="G208" s="27"/>
      <c r="H208" s="30"/>
    </row>
    <row r="209" spans="1:8" ht="12.75">
      <c r="A209" s="13" t="s">
        <v>359</v>
      </c>
      <c r="B209" s="3" t="s">
        <v>370</v>
      </c>
      <c r="C209" s="34">
        <v>170000</v>
      </c>
      <c r="D209" s="34">
        <v>520000</v>
      </c>
      <c r="E209" s="34">
        <v>350000</v>
      </c>
      <c r="F209" s="34">
        <v>350000</v>
      </c>
      <c r="G209" s="27"/>
      <c r="H209" s="30"/>
    </row>
    <row r="210" spans="1:8" ht="12.75">
      <c r="A210" s="3" t="s">
        <v>124</v>
      </c>
      <c r="B210" s="3" t="s">
        <v>190</v>
      </c>
      <c r="C210" s="34">
        <v>49000</v>
      </c>
      <c r="D210" s="34">
        <v>50500</v>
      </c>
      <c r="E210" s="34">
        <v>12334.71</v>
      </c>
      <c r="F210" s="34">
        <v>75460.19</v>
      </c>
      <c r="G210" s="27">
        <f t="shared" si="11"/>
        <v>24.42516831683168</v>
      </c>
      <c r="H210" s="30">
        <f t="shared" si="12"/>
        <v>38165.29</v>
      </c>
    </row>
    <row r="211" spans="1:8" ht="12.75">
      <c r="A211" s="3" t="s">
        <v>336</v>
      </c>
      <c r="B211" s="3" t="s">
        <v>369</v>
      </c>
      <c r="C211" s="34">
        <v>6000</v>
      </c>
      <c r="D211" s="34">
        <v>22000</v>
      </c>
      <c r="E211" s="34">
        <v>21004.76</v>
      </c>
      <c r="F211" s="34">
        <v>1346.64</v>
      </c>
      <c r="G211" s="27"/>
      <c r="H211" s="30"/>
    </row>
    <row r="212" spans="1:8" ht="12.75">
      <c r="A212" s="1" t="s">
        <v>65</v>
      </c>
      <c r="B212" s="1" t="s">
        <v>66</v>
      </c>
      <c r="C212" s="33">
        <f>C213+C217+C218+C219+C223+C214+C215+C216+C220+C222+C224+C225+C226+C227+C221</f>
        <v>33490449.2</v>
      </c>
      <c r="D212" s="33">
        <f>D213+D217+D218+D219+D223+D214+D215+D216+D220+D222+D224+D225+D226+D227+D221</f>
        <v>37172269.44</v>
      </c>
      <c r="E212" s="33">
        <f>E213+E217+E218+E219+E223+E214+E215+E216+E220+E222+E224+E225+E226+E227+E221</f>
        <v>25149846.61</v>
      </c>
      <c r="F212" s="33">
        <f>F213+F217+F218+F219+F223+F214+F215+F216+F220+F222+F224+F225+F226+F227+F221</f>
        <v>23485866.25</v>
      </c>
      <c r="G212" s="28">
        <f t="shared" si="11"/>
        <v>67.65754953593708</v>
      </c>
      <c r="H212" s="33">
        <f t="shared" si="12"/>
        <v>12022422.829999998</v>
      </c>
    </row>
    <row r="213" spans="1:8" ht="12.75">
      <c r="A213" s="17" t="s">
        <v>131</v>
      </c>
      <c r="B213" s="3" t="s">
        <v>220</v>
      </c>
      <c r="C213" s="35">
        <f>C239</f>
        <v>7283013</v>
      </c>
      <c r="D213" s="35">
        <f>D239</f>
        <v>5981013</v>
      </c>
      <c r="E213" s="35">
        <f>E239</f>
        <v>3678896.97</v>
      </c>
      <c r="F213" s="35">
        <f>F239</f>
        <v>5021925.77</v>
      </c>
      <c r="G213" s="27">
        <f t="shared" si="11"/>
        <v>61.50959661849924</v>
      </c>
      <c r="H213" s="30">
        <f t="shared" si="12"/>
        <v>2302116.03</v>
      </c>
    </row>
    <row r="214" spans="1:8" ht="25.5">
      <c r="A214" s="17" t="s">
        <v>182</v>
      </c>
      <c r="B214" s="3" t="s">
        <v>221</v>
      </c>
      <c r="C214" s="35">
        <f aca="true" t="shared" si="18" ref="C214:D219">C240</f>
        <v>3000</v>
      </c>
      <c r="D214" s="35">
        <f t="shared" si="18"/>
        <v>3000</v>
      </c>
      <c r="E214" s="35">
        <f>E240</f>
        <v>402.5</v>
      </c>
      <c r="F214" s="35">
        <f>F240</f>
        <v>402.5</v>
      </c>
      <c r="G214" s="27">
        <f t="shared" si="11"/>
        <v>13.416666666666666</v>
      </c>
      <c r="H214" s="30">
        <f t="shared" si="12"/>
        <v>2597.5</v>
      </c>
    </row>
    <row r="215" spans="1:8" ht="38.25">
      <c r="A215" s="17" t="s">
        <v>184</v>
      </c>
      <c r="B215" s="3" t="s">
        <v>222</v>
      </c>
      <c r="C215" s="35">
        <f t="shared" si="18"/>
        <v>2183917</v>
      </c>
      <c r="D215" s="35">
        <f t="shared" si="18"/>
        <v>1748807</v>
      </c>
      <c r="E215" s="35">
        <f aca="true" t="shared" si="19" ref="E215:F220">E241</f>
        <v>1116696.05</v>
      </c>
      <c r="F215" s="35">
        <f t="shared" si="19"/>
        <v>1645123.09</v>
      </c>
      <c r="G215" s="27">
        <f t="shared" si="11"/>
        <v>63.85473354120839</v>
      </c>
      <c r="H215" s="30">
        <f t="shared" si="12"/>
        <v>632110.95</v>
      </c>
    </row>
    <row r="216" spans="1:8" ht="12.75">
      <c r="A216" s="3" t="s">
        <v>113</v>
      </c>
      <c r="B216" s="3" t="s">
        <v>223</v>
      </c>
      <c r="C216" s="35">
        <f t="shared" si="18"/>
        <v>742700</v>
      </c>
      <c r="D216" s="35">
        <f t="shared" si="18"/>
        <v>794283.24</v>
      </c>
      <c r="E216" s="35">
        <f t="shared" si="19"/>
        <v>482605.1</v>
      </c>
      <c r="F216" s="35">
        <f t="shared" si="19"/>
        <v>571616.6</v>
      </c>
      <c r="G216" s="27">
        <f t="shared" si="11"/>
        <v>60.759824165495424</v>
      </c>
      <c r="H216" s="30">
        <f t="shared" si="12"/>
        <v>311678.14</v>
      </c>
    </row>
    <row r="217" spans="1:8" ht="38.25">
      <c r="A217" s="17" t="s">
        <v>216</v>
      </c>
      <c r="B217" s="3" t="s">
        <v>224</v>
      </c>
      <c r="C217" s="35">
        <f t="shared" si="18"/>
        <v>2000</v>
      </c>
      <c r="D217" s="35">
        <f t="shared" si="18"/>
        <v>2000</v>
      </c>
      <c r="E217" s="35">
        <f t="shared" si="19"/>
        <v>0</v>
      </c>
      <c r="F217" s="35">
        <f t="shared" si="19"/>
        <v>0</v>
      </c>
      <c r="G217" s="27">
        <f t="shared" si="11"/>
        <v>0</v>
      </c>
      <c r="H217" s="30">
        <f t="shared" si="12"/>
        <v>2000</v>
      </c>
    </row>
    <row r="218" spans="1:8" ht="12.75">
      <c r="A218" s="3" t="s">
        <v>115</v>
      </c>
      <c r="B218" s="3" t="s">
        <v>225</v>
      </c>
      <c r="C218" s="35">
        <f t="shared" si="18"/>
        <v>250000</v>
      </c>
      <c r="D218" s="35">
        <f t="shared" si="18"/>
        <v>263000</v>
      </c>
      <c r="E218" s="35">
        <f t="shared" si="19"/>
        <v>132449.6</v>
      </c>
      <c r="F218" s="35">
        <f t="shared" si="19"/>
        <v>149142.39</v>
      </c>
      <c r="G218" s="27">
        <f t="shared" si="11"/>
        <v>50.36106463878327</v>
      </c>
      <c r="H218" s="30">
        <f t="shared" si="12"/>
        <v>130550.4</v>
      </c>
    </row>
    <row r="219" spans="1:8" ht="25.5">
      <c r="A219" s="13" t="s">
        <v>118</v>
      </c>
      <c r="B219" s="3" t="s">
        <v>226</v>
      </c>
      <c r="C219" s="35">
        <f t="shared" si="18"/>
        <v>259000</v>
      </c>
      <c r="D219" s="35">
        <f t="shared" si="18"/>
        <v>396000</v>
      </c>
      <c r="E219" s="35">
        <f t="shared" si="19"/>
        <v>271215.95</v>
      </c>
      <c r="F219" s="35">
        <f t="shared" si="19"/>
        <v>268223.56</v>
      </c>
      <c r="G219" s="27">
        <f t="shared" si="11"/>
        <v>68.48887626262626</v>
      </c>
      <c r="H219" s="30">
        <f t="shared" si="12"/>
        <v>124784.04999999999</v>
      </c>
    </row>
    <row r="220" spans="1:8" ht="25.5">
      <c r="A220" s="13" t="s">
        <v>120</v>
      </c>
      <c r="B220" s="3" t="s">
        <v>227</v>
      </c>
      <c r="C220" s="35">
        <f>C246+C229</f>
        <v>754200</v>
      </c>
      <c r="D220" s="35">
        <f>D246+D229</f>
        <v>1137200</v>
      </c>
      <c r="E220" s="35">
        <f t="shared" si="19"/>
        <v>838926.42</v>
      </c>
      <c r="F220" s="35">
        <f t="shared" si="19"/>
        <v>85858.05</v>
      </c>
      <c r="G220" s="27">
        <f t="shared" si="11"/>
        <v>73.77122933520928</v>
      </c>
      <c r="H220" s="30">
        <f t="shared" si="12"/>
        <v>298273.57999999996</v>
      </c>
    </row>
    <row r="221" spans="1:8" ht="12.75">
      <c r="A221" s="13" t="s">
        <v>359</v>
      </c>
      <c r="B221" s="3" t="s">
        <v>361</v>
      </c>
      <c r="C221" s="35">
        <f>C230</f>
        <v>0</v>
      </c>
      <c r="D221" s="35">
        <f>D230</f>
        <v>0</v>
      </c>
      <c r="E221" s="35">
        <f>E230</f>
        <v>0</v>
      </c>
      <c r="F221" s="35">
        <f>F230</f>
        <v>100000</v>
      </c>
      <c r="G221" s="27"/>
      <c r="H221" s="30"/>
    </row>
    <row r="222" spans="1:8" ht="51">
      <c r="A222" s="17" t="s">
        <v>166</v>
      </c>
      <c r="B222" s="3" t="s">
        <v>228</v>
      </c>
      <c r="C222" s="35">
        <f>C231+C236</f>
        <v>6200000</v>
      </c>
      <c r="D222" s="35">
        <f aca="true" t="shared" si="20" ref="D222:F223">D231+D236</f>
        <v>7080687</v>
      </c>
      <c r="E222" s="35">
        <f t="shared" si="20"/>
        <v>4969750.1899999995</v>
      </c>
      <c r="F222" s="35">
        <f t="shared" si="20"/>
        <v>5037615.65</v>
      </c>
      <c r="G222" s="27">
        <f t="shared" si="11"/>
        <v>70.1874011660168</v>
      </c>
      <c r="H222" s="30">
        <f t="shared" si="12"/>
        <v>2110936.8100000005</v>
      </c>
    </row>
    <row r="223" spans="1:8" ht="12.75">
      <c r="A223" s="17" t="s">
        <v>168</v>
      </c>
      <c r="B223" s="3" t="s">
        <v>229</v>
      </c>
      <c r="C223" s="35">
        <f>C232+C237</f>
        <v>20000</v>
      </c>
      <c r="D223" s="35">
        <f t="shared" si="20"/>
        <v>1175645</v>
      </c>
      <c r="E223" s="35">
        <f t="shared" si="20"/>
        <v>15000</v>
      </c>
      <c r="F223" s="35">
        <f t="shared" si="20"/>
        <v>200000</v>
      </c>
      <c r="G223" s="27">
        <f t="shared" si="11"/>
        <v>1.2758953595685774</v>
      </c>
      <c r="H223" s="30">
        <f t="shared" si="12"/>
        <v>1160645</v>
      </c>
    </row>
    <row r="224" spans="1:8" ht="51">
      <c r="A224" s="17" t="s">
        <v>154</v>
      </c>
      <c r="B224" s="3" t="s">
        <v>230</v>
      </c>
      <c r="C224" s="35">
        <f>C233</f>
        <v>15750619.2</v>
      </c>
      <c r="D224" s="35">
        <f aca="true" t="shared" si="21" ref="D224:F225">D233</f>
        <v>16023679.2</v>
      </c>
      <c r="E224" s="35">
        <f t="shared" si="21"/>
        <v>13638419.69</v>
      </c>
      <c r="F224" s="35">
        <f t="shared" si="21"/>
        <v>10281358.97</v>
      </c>
      <c r="G224" s="27">
        <f t="shared" si="11"/>
        <v>85.11415836382945</v>
      </c>
      <c r="H224" s="30">
        <f t="shared" si="12"/>
        <v>2385259.51</v>
      </c>
    </row>
    <row r="225" spans="1:8" ht="12.75">
      <c r="A225" s="17" t="s">
        <v>156</v>
      </c>
      <c r="B225" s="3" t="s">
        <v>231</v>
      </c>
      <c r="C225" s="35">
        <f>C234</f>
        <v>0</v>
      </c>
      <c r="D225" s="35">
        <f t="shared" si="21"/>
        <v>2524955</v>
      </c>
      <c r="E225" s="35">
        <f t="shared" si="21"/>
        <v>0</v>
      </c>
      <c r="F225" s="35">
        <f t="shared" si="21"/>
        <v>100000</v>
      </c>
      <c r="G225" s="27">
        <f t="shared" si="11"/>
        <v>0</v>
      </c>
      <c r="H225" s="30">
        <f t="shared" si="12"/>
        <v>2524955</v>
      </c>
    </row>
    <row r="226" spans="1:8" ht="12.75">
      <c r="A226" s="3" t="s">
        <v>124</v>
      </c>
      <c r="B226" s="3" t="s">
        <v>232</v>
      </c>
      <c r="C226" s="35">
        <f aca="true" t="shared" si="22" ref="C226:F227">C247</f>
        <v>0</v>
      </c>
      <c r="D226" s="35">
        <f t="shared" si="22"/>
        <v>0</v>
      </c>
      <c r="E226" s="35">
        <f t="shared" si="22"/>
        <v>0</v>
      </c>
      <c r="F226" s="35">
        <f t="shared" si="22"/>
        <v>0</v>
      </c>
      <c r="G226" s="27" t="e">
        <f t="shared" si="11"/>
        <v>#DIV/0!</v>
      </c>
      <c r="H226" s="30">
        <f t="shared" si="12"/>
        <v>0</v>
      </c>
    </row>
    <row r="227" spans="1:8" ht="12.75">
      <c r="A227" s="3" t="s">
        <v>336</v>
      </c>
      <c r="B227" s="3" t="s">
        <v>338</v>
      </c>
      <c r="C227" s="34">
        <f t="shared" si="22"/>
        <v>42000</v>
      </c>
      <c r="D227" s="34">
        <f t="shared" si="22"/>
        <v>42000</v>
      </c>
      <c r="E227" s="34">
        <f t="shared" si="22"/>
        <v>5484.14</v>
      </c>
      <c r="F227" s="36">
        <f t="shared" si="22"/>
        <v>24599.67</v>
      </c>
      <c r="G227" s="27">
        <f t="shared" si="11"/>
        <v>13.05747619047619</v>
      </c>
      <c r="H227" s="30">
        <f t="shared" si="12"/>
        <v>36515.86</v>
      </c>
    </row>
    <row r="228" spans="1:8" ht="12.75">
      <c r="A228" s="23" t="s">
        <v>67</v>
      </c>
      <c r="B228" s="23" t="s">
        <v>68</v>
      </c>
      <c r="C228" s="31">
        <f>C231+C232+C233+C234+C229+C230</f>
        <v>21140619.2</v>
      </c>
      <c r="D228" s="31">
        <f>D231+D232+D233+D234+D229+D230</f>
        <v>25759966.2</v>
      </c>
      <c r="E228" s="31">
        <f>E231+E232+E233+E234+E229+E230</f>
        <v>17925451.83</v>
      </c>
      <c r="F228" s="31">
        <f>F230+F231+F232+F233+F234</f>
        <v>15205359.290000001</v>
      </c>
      <c r="G228" s="28">
        <f t="shared" si="11"/>
        <v>69.5864726328717</v>
      </c>
      <c r="H228" s="33">
        <f t="shared" si="12"/>
        <v>7834514.370000001</v>
      </c>
    </row>
    <row r="229" spans="1:8" ht="25.5">
      <c r="A229" s="13" t="s">
        <v>120</v>
      </c>
      <c r="B229" s="3" t="s">
        <v>333</v>
      </c>
      <c r="C229" s="31"/>
      <c r="D229" s="35"/>
      <c r="E229" s="35"/>
      <c r="F229" s="31"/>
      <c r="G229" s="28"/>
      <c r="H229" s="33"/>
    </row>
    <row r="230" spans="1:8" ht="12.75">
      <c r="A230" s="13" t="s">
        <v>359</v>
      </c>
      <c r="B230" s="3" t="s">
        <v>360</v>
      </c>
      <c r="C230" s="35">
        <v>0</v>
      </c>
      <c r="D230" s="35">
        <v>0</v>
      </c>
      <c r="E230" s="35">
        <v>0</v>
      </c>
      <c r="F230" s="35">
        <v>100000</v>
      </c>
      <c r="G230" s="28"/>
      <c r="H230" s="33"/>
    </row>
    <row r="231" spans="1:8" ht="51">
      <c r="A231" s="17" t="s">
        <v>166</v>
      </c>
      <c r="B231" s="3" t="s">
        <v>204</v>
      </c>
      <c r="C231" s="3">
        <v>5390000</v>
      </c>
      <c r="D231" s="34">
        <v>6070687</v>
      </c>
      <c r="E231" s="34">
        <v>4287032.14</v>
      </c>
      <c r="F231" s="11">
        <v>4524000.32</v>
      </c>
      <c r="G231" s="27">
        <f>E231/D231*100</f>
        <v>70.61856656421259</v>
      </c>
      <c r="H231" s="30">
        <f>D231-E231</f>
        <v>1783654.8600000003</v>
      </c>
    </row>
    <row r="232" spans="1:8" ht="12.75">
      <c r="A232" s="17" t="s">
        <v>168</v>
      </c>
      <c r="B232" s="3" t="s">
        <v>205</v>
      </c>
      <c r="C232" s="34">
        <v>0</v>
      </c>
      <c r="D232" s="11">
        <v>1140645</v>
      </c>
      <c r="E232" s="11">
        <v>0</v>
      </c>
      <c r="F232" s="3">
        <v>200000</v>
      </c>
      <c r="G232" s="27">
        <f t="shared" si="11"/>
        <v>0</v>
      </c>
      <c r="H232" s="30">
        <f t="shared" si="12"/>
        <v>1140645</v>
      </c>
    </row>
    <row r="233" spans="1:8" ht="51">
      <c r="A233" s="17" t="s">
        <v>154</v>
      </c>
      <c r="B233" s="3" t="s">
        <v>206</v>
      </c>
      <c r="C233" s="34">
        <v>15750619.2</v>
      </c>
      <c r="D233" s="11">
        <v>16023679.2</v>
      </c>
      <c r="E233" s="3">
        <v>13638419.69</v>
      </c>
      <c r="F233" s="11">
        <v>10281358.97</v>
      </c>
      <c r="G233" s="27">
        <f t="shared" si="11"/>
        <v>85.11415836382945</v>
      </c>
      <c r="H233" s="30">
        <f t="shared" si="12"/>
        <v>2385259.51</v>
      </c>
    </row>
    <row r="234" spans="1:8" ht="12.75">
      <c r="A234" s="17" t="s">
        <v>156</v>
      </c>
      <c r="B234" s="3" t="s">
        <v>207</v>
      </c>
      <c r="C234" s="3">
        <v>0</v>
      </c>
      <c r="D234" s="11">
        <v>2524955</v>
      </c>
      <c r="E234" s="11">
        <v>0</v>
      </c>
      <c r="F234" s="3">
        <v>100000</v>
      </c>
      <c r="G234" s="27">
        <f t="shared" si="11"/>
        <v>0</v>
      </c>
      <c r="H234" s="30">
        <f t="shared" si="12"/>
        <v>2524955</v>
      </c>
    </row>
    <row r="235" spans="1:8" ht="12.75">
      <c r="A235" s="23" t="s">
        <v>69</v>
      </c>
      <c r="B235" s="23" t="s">
        <v>70</v>
      </c>
      <c r="C235" s="31">
        <f>C236+C237</f>
        <v>830000</v>
      </c>
      <c r="D235" s="31">
        <f>D236+D237</f>
        <v>1045000</v>
      </c>
      <c r="E235" s="31">
        <f>E236+E237</f>
        <v>697718.05</v>
      </c>
      <c r="F235" s="31">
        <f>F236+F237</f>
        <v>513615.33</v>
      </c>
      <c r="G235" s="28">
        <f t="shared" si="11"/>
        <v>66.76727751196174</v>
      </c>
      <c r="H235" s="33">
        <f t="shared" si="12"/>
        <v>347281.94999999995</v>
      </c>
    </row>
    <row r="236" spans="1:8" ht="51">
      <c r="A236" s="17" t="s">
        <v>166</v>
      </c>
      <c r="B236" s="3" t="s">
        <v>208</v>
      </c>
      <c r="C236" s="34">
        <v>810000</v>
      </c>
      <c r="D236" s="34">
        <v>1010000</v>
      </c>
      <c r="E236" s="34">
        <v>682718.05</v>
      </c>
      <c r="F236" s="34">
        <v>513615.33</v>
      </c>
      <c r="G236" s="27">
        <f t="shared" si="11"/>
        <v>67.59584653465348</v>
      </c>
      <c r="H236" s="30">
        <f t="shared" si="12"/>
        <v>327281.94999999995</v>
      </c>
    </row>
    <row r="237" spans="1:8" ht="12.75">
      <c r="A237" s="17" t="s">
        <v>168</v>
      </c>
      <c r="B237" s="3" t="s">
        <v>209</v>
      </c>
      <c r="C237" s="34">
        <v>20000</v>
      </c>
      <c r="D237" s="34">
        <v>35000</v>
      </c>
      <c r="E237" s="34">
        <v>15000</v>
      </c>
      <c r="F237" s="34">
        <v>0</v>
      </c>
      <c r="G237" s="27">
        <f aca="true" t="shared" si="23" ref="G237:G296">E237/D237*100</f>
        <v>42.857142857142854</v>
      </c>
      <c r="H237" s="30">
        <f aca="true" t="shared" si="24" ref="H237:H296">D237-E237</f>
        <v>20000</v>
      </c>
    </row>
    <row r="238" spans="1:8" ht="25.5">
      <c r="A238" s="24" t="s">
        <v>71</v>
      </c>
      <c r="B238" s="23" t="s">
        <v>72</v>
      </c>
      <c r="C238" s="31">
        <f>C239+C244+C240+C241+C242+C243+C245+C246+C247+C248</f>
        <v>11519830</v>
      </c>
      <c r="D238" s="31">
        <f>D239+D244+D240+D241+D242+D243+D245+D246+D247+D248</f>
        <v>10367303.24</v>
      </c>
      <c r="E238" s="31">
        <f>E239+E244+E240+E241+E242+E243+E245+E246+E247+E248</f>
        <v>6526676.7299999995</v>
      </c>
      <c r="F238" s="31">
        <f>F239+F244+F240+F241+F242+F243+F245+F246+F247+F248</f>
        <v>7766891.629999998</v>
      </c>
      <c r="G238" s="28">
        <f t="shared" si="23"/>
        <v>62.95443066445888</v>
      </c>
      <c r="H238" s="33">
        <f t="shared" si="24"/>
        <v>3840626.5100000007</v>
      </c>
    </row>
    <row r="239" spans="1:8" ht="12.75">
      <c r="A239" s="17" t="s">
        <v>131</v>
      </c>
      <c r="B239" s="3" t="s">
        <v>210</v>
      </c>
      <c r="C239" s="34">
        <v>7283013</v>
      </c>
      <c r="D239" s="34">
        <v>5981013</v>
      </c>
      <c r="E239" s="34">
        <v>3678896.97</v>
      </c>
      <c r="F239" s="34">
        <v>5021925.77</v>
      </c>
      <c r="G239" s="27">
        <f t="shared" si="23"/>
        <v>61.50959661849924</v>
      </c>
      <c r="H239" s="30">
        <f t="shared" si="24"/>
        <v>2302116.03</v>
      </c>
    </row>
    <row r="240" spans="1:8" ht="25.5">
      <c r="A240" s="17" t="s">
        <v>182</v>
      </c>
      <c r="B240" s="3" t="s">
        <v>211</v>
      </c>
      <c r="C240" s="34">
        <v>3000</v>
      </c>
      <c r="D240" s="34">
        <v>3000</v>
      </c>
      <c r="E240" s="34">
        <v>402.5</v>
      </c>
      <c r="F240" s="34">
        <v>402.5</v>
      </c>
      <c r="G240" s="27">
        <f t="shared" si="23"/>
        <v>13.416666666666666</v>
      </c>
      <c r="H240" s="30">
        <f t="shared" si="24"/>
        <v>2597.5</v>
      </c>
    </row>
    <row r="241" spans="1:8" ht="38.25">
      <c r="A241" s="17" t="s">
        <v>184</v>
      </c>
      <c r="B241" s="3" t="s">
        <v>212</v>
      </c>
      <c r="C241" s="34">
        <v>2183917</v>
      </c>
      <c r="D241" s="34">
        <v>1748807</v>
      </c>
      <c r="E241" s="34">
        <v>1116696.05</v>
      </c>
      <c r="F241" s="34">
        <v>1645123.09</v>
      </c>
      <c r="G241" s="27">
        <f t="shared" si="23"/>
        <v>63.85473354120839</v>
      </c>
      <c r="H241" s="30">
        <f t="shared" si="24"/>
        <v>632110.95</v>
      </c>
    </row>
    <row r="242" spans="1:8" ht="12.75">
      <c r="A242" s="3" t="s">
        <v>113</v>
      </c>
      <c r="B242" s="3" t="s">
        <v>213</v>
      </c>
      <c r="C242" s="34">
        <v>742700</v>
      </c>
      <c r="D242" s="34">
        <v>794283.24</v>
      </c>
      <c r="E242" s="34">
        <v>482605.1</v>
      </c>
      <c r="F242" s="34">
        <v>571616.6</v>
      </c>
      <c r="G242" s="27">
        <f t="shared" si="23"/>
        <v>60.759824165495424</v>
      </c>
      <c r="H242" s="30">
        <f t="shared" si="24"/>
        <v>311678.14</v>
      </c>
    </row>
    <row r="243" spans="1:8" ht="38.25">
      <c r="A243" s="17" t="s">
        <v>216</v>
      </c>
      <c r="B243" s="3" t="s">
        <v>215</v>
      </c>
      <c r="C243" s="34">
        <v>2000</v>
      </c>
      <c r="D243" s="34">
        <v>2000</v>
      </c>
      <c r="E243" s="34">
        <v>0</v>
      </c>
      <c r="F243" s="34">
        <v>0</v>
      </c>
      <c r="G243" s="27">
        <f t="shared" si="23"/>
        <v>0</v>
      </c>
      <c r="H243" s="30">
        <f t="shared" si="24"/>
        <v>2000</v>
      </c>
    </row>
    <row r="244" spans="1:8" ht="12.75">
      <c r="A244" s="3" t="s">
        <v>115</v>
      </c>
      <c r="B244" s="3" t="s">
        <v>214</v>
      </c>
      <c r="C244" s="34">
        <v>250000</v>
      </c>
      <c r="D244" s="34">
        <v>263000</v>
      </c>
      <c r="E244" s="34">
        <v>132449.6</v>
      </c>
      <c r="F244" s="34">
        <v>149142.39</v>
      </c>
      <c r="G244" s="27">
        <f t="shared" si="23"/>
        <v>50.36106463878327</v>
      </c>
      <c r="H244" s="30">
        <f t="shared" si="24"/>
        <v>130550.4</v>
      </c>
    </row>
    <row r="245" spans="1:8" ht="25.5">
      <c r="A245" s="13" t="s">
        <v>118</v>
      </c>
      <c r="B245" s="3" t="s">
        <v>217</v>
      </c>
      <c r="C245" s="3">
        <v>259000</v>
      </c>
      <c r="D245" s="34">
        <v>396000</v>
      </c>
      <c r="E245" s="34">
        <v>271215.95</v>
      </c>
      <c r="F245" s="34">
        <v>268223.56</v>
      </c>
      <c r="G245" s="27">
        <f t="shared" si="23"/>
        <v>68.48887626262626</v>
      </c>
      <c r="H245" s="30">
        <f t="shared" si="24"/>
        <v>124784.04999999999</v>
      </c>
    </row>
    <row r="246" spans="1:8" ht="25.5">
      <c r="A246" s="13" t="s">
        <v>120</v>
      </c>
      <c r="B246" s="3" t="s">
        <v>218</v>
      </c>
      <c r="C246" s="3">
        <v>754200</v>
      </c>
      <c r="D246" s="34">
        <v>1137200</v>
      </c>
      <c r="E246" s="34">
        <v>838926.42</v>
      </c>
      <c r="F246" s="34">
        <v>85858.05</v>
      </c>
      <c r="G246" s="27">
        <f t="shared" si="23"/>
        <v>73.77122933520928</v>
      </c>
      <c r="H246" s="30">
        <f t="shared" si="24"/>
        <v>298273.57999999996</v>
      </c>
    </row>
    <row r="247" spans="1:8" ht="12.75">
      <c r="A247" s="3" t="s">
        <v>124</v>
      </c>
      <c r="B247" s="3" t="s">
        <v>219</v>
      </c>
      <c r="C247" s="3">
        <v>0</v>
      </c>
      <c r="D247" s="34">
        <v>0</v>
      </c>
      <c r="E247" s="34">
        <v>0</v>
      </c>
      <c r="F247" s="34"/>
      <c r="G247" s="27" t="e">
        <f t="shared" si="23"/>
        <v>#DIV/0!</v>
      </c>
      <c r="H247" s="30">
        <f t="shared" si="24"/>
        <v>0</v>
      </c>
    </row>
    <row r="248" spans="1:8" ht="12.75">
      <c r="A248" s="3" t="s">
        <v>336</v>
      </c>
      <c r="B248" s="3" t="s">
        <v>337</v>
      </c>
      <c r="C248" s="3">
        <v>42000</v>
      </c>
      <c r="D248" s="34">
        <v>42000</v>
      </c>
      <c r="E248" s="34">
        <v>5484.14</v>
      </c>
      <c r="F248" s="34">
        <v>24599.67</v>
      </c>
      <c r="G248" s="27">
        <f t="shared" si="23"/>
        <v>13.05747619047619</v>
      </c>
      <c r="H248" s="30">
        <f t="shared" si="24"/>
        <v>36515.86</v>
      </c>
    </row>
    <row r="249" spans="1:8" ht="12.75">
      <c r="A249" s="1" t="s">
        <v>73</v>
      </c>
      <c r="B249" s="1" t="s">
        <v>74</v>
      </c>
      <c r="C249" s="33">
        <f aca="true" t="shared" si="25" ref="C249:F250">C250</f>
        <v>0</v>
      </c>
      <c r="D249" s="33">
        <f t="shared" si="25"/>
        <v>81940</v>
      </c>
      <c r="E249" s="33">
        <f t="shared" si="25"/>
        <v>23290</v>
      </c>
      <c r="F249" s="33">
        <f t="shared" si="25"/>
        <v>723108.36</v>
      </c>
      <c r="G249" s="28">
        <f t="shared" si="23"/>
        <v>28.42323651452282</v>
      </c>
      <c r="H249" s="33">
        <f t="shared" si="24"/>
        <v>58650</v>
      </c>
    </row>
    <row r="250" spans="1:8" ht="12.75">
      <c r="A250" s="23" t="s">
        <v>75</v>
      </c>
      <c r="B250" s="23" t="s">
        <v>76</v>
      </c>
      <c r="C250" s="31">
        <f t="shared" si="25"/>
        <v>0</v>
      </c>
      <c r="D250" s="31">
        <f>D251+D252</f>
        <v>81940</v>
      </c>
      <c r="E250" s="31">
        <f>E251+E252</f>
        <v>23290</v>
      </c>
      <c r="F250" s="31">
        <f t="shared" si="25"/>
        <v>723108.36</v>
      </c>
      <c r="G250" s="28">
        <f t="shared" si="23"/>
        <v>28.42323651452282</v>
      </c>
      <c r="H250" s="33">
        <f t="shared" si="24"/>
        <v>58650</v>
      </c>
    </row>
    <row r="251" spans="1:8" ht="25.5">
      <c r="A251" s="13" t="s">
        <v>120</v>
      </c>
      <c r="B251" s="3" t="s">
        <v>233</v>
      </c>
      <c r="C251" s="36">
        <v>0</v>
      </c>
      <c r="D251" s="35">
        <v>81940</v>
      </c>
      <c r="E251" s="35">
        <v>23290</v>
      </c>
      <c r="F251" s="34">
        <v>723108.36</v>
      </c>
      <c r="G251" s="27">
        <f>E251/D251*100</f>
        <v>28.42323651452282</v>
      </c>
      <c r="H251" s="30">
        <f>D251-E251</f>
        <v>58650</v>
      </c>
    </row>
    <row r="252" spans="1:8" ht="38.25">
      <c r="A252" s="17" t="s">
        <v>160</v>
      </c>
      <c r="B252" s="3" t="s">
        <v>347</v>
      </c>
      <c r="C252" s="36"/>
      <c r="D252" s="35">
        <v>0</v>
      </c>
      <c r="E252" s="35">
        <v>0</v>
      </c>
      <c r="F252" s="35">
        <v>0</v>
      </c>
      <c r="G252" s="27"/>
      <c r="H252" s="30"/>
    </row>
    <row r="253" spans="1:8" ht="12.75">
      <c r="A253" s="1" t="s">
        <v>77</v>
      </c>
      <c r="B253" s="1" t="s">
        <v>78</v>
      </c>
      <c r="C253" s="33">
        <f>C254+C256+C257+C255+C258+C259+C261+C260</f>
        <v>21955085</v>
      </c>
      <c r="D253" s="33">
        <f>D254+D256+D257+D255+D258+D259+D261+D260</f>
        <v>29815466.28</v>
      </c>
      <c r="E253" s="33">
        <f>E254+E256+E257+E255+E258+E259+E261+E260</f>
        <v>22995822.04</v>
      </c>
      <c r="F253" s="33">
        <f>F254+F256+F257+F255+F258+F259+F260</f>
        <v>29062985.1</v>
      </c>
      <c r="G253" s="28">
        <f t="shared" si="23"/>
        <v>77.12715885119472</v>
      </c>
      <c r="H253" s="33">
        <f t="shared" si="24"/>
        <v>6819644.240000002</v>
      </c>
    </row>
    <row r="254" spans="1:8" ht="12.75">
      <c r="A254" s="17" t="s">
        <v>234</v>
      </c>
      <c r="B254" s="3" t="s">
        <v>246</v>
      </c>
      <c r="C254" s="35">
        <f>C263</f>
        <v>1074200</v>
      </c>
      <c r="D254" s="35">
        <f>D263</f>
        <v>1058709.69</v>
      </c>
      <c r="E254" s="35">
        <f>E263</f>
        <v>732308.71</v>
      </c>
      <c r="F254" s="35">
        <f>F263</f>
        <v>693717.66</v>
      </c>
      <c r="G254" s="27">
        <f t="shared" si="23"/>
        <v>69.16992608238053</v>
      </c>
      <c r="H254" s="30">
        <f t="shared" si="24"/>
        <v>326400.98</v>
      </c>
    </row>
    <row r="255" spans="1:8" ht="25.5">
      <c r="A255" s="17" t="s">
        <v>240</v>
      </c>
      <c r="B255" s="3" t="s">
        <v>247</v>
      </c>
      <c r="C255" s="35">
        <f>C270</f>
        <v>11043800</v>
      </c>
      <c r="D255" s="35">
        <f>D270</f>
        <v>11043800</v>
      </c>
      <c r="E255" s="35">
        <f>E270</f>
        <v>6923930.18</v>
      </c>
      <c r="F255" s="35">
        <f>F270</f>
        <v>6498651.48</v>
      </c>
      <c r="G255" s="27">
        <f>E255/D255*100</f>
        <v>62.69517901446966</v>
      </c>
      <c r="H255" s="30">
        <f>D255-E255</f>
        <v>4119869.8200000003</v>
      </c>
    </row>
    <row r="256" spans="1:8" ht="38.25">
      <c r="A256" s="17" t="s">
        <v>236</v>
      </c>
      <c r="B256" s="3" t="s">
        <v>248</v>
      </c>
      <c r="C256" s="35">
        <f aca="true" t="shared" si="26" ref="C256:F257">C265</f>
        <v>150000</v>
      </c>
      <c r="D256" s="35">
        <f t="shared" si="26"/>
        <v>592756.59</v>
      </c>
      <c r="E256" s="35">
        <f t="shared" si="26"/>
        <v>493333.1</v>
      </c>
      <c r="F256" s="35">
        <f t="shared" si="26"/>
        <v>7460280.46</v>
      </c>
      <c r="G256" s="27">
        <f t="shared" si="23"/>
        <v>83.22692793681131</v>
      </c>
      <c r="H256" s="30">
        <f t="shared" si="24"/>
        <v>99423.48999999999</v>
      </c>
    </row>
    <row r="257" spans="1:8" ht="12.75">
      <c r="A257" s="3" t="s">
        <v>238</v>
      </c>
      <c r="B257" s="3" t="s">
        <v>249</v>
      </c>
      <c r="C257" s="35">
        <f t="shared" si="26"/>
        <v>3227085</v>
      </c>
      <c r="D257" s="35">
        <f t="shared" si="26"/>
        <v>6827200</v>
      </c>
      <c r="E257" s="35">
        <f t="shared" si="26"/>
        <v>5859800</v>
      </c>
      <c r="F257" s="35">
        <f>F266</f>
        <v>5512200</v>
      </c>
      <c r="G257" s="27">
        <f t="shared" si="23"/>
        <v>85.8302085774549</v>
      </c>
      <c r="H257" s="30">
        <f t="shared" si="24"/>
        <v>967400</v>
      </c>
    </row>
    <row r="258" spans="1:8" ht="25.5">
      <c r="A258" s="17" t="s">
        <v>242</v>
      </c>
      <c r="B258" s="3" t="s">
        <v>250</v>
      </c>
      <c r="C258" s="35">
        <f aca="true" t="shared" si="27" ref="C258:E259">C271</f>
        <v>1384200</v>
      </c>
      <c r="D258" s="35">
        <f t="shared" si="27"/>
        <v>1384200</v>
      </c>
      <c r="E258" s="35">
        <f t="shared" si="27"/>
        <v>1383857.3</v>
      </c>
      <c r="F258" s="35">
        <f>F271</f>
        <v>1451607.3</v>
      </c>
      <c r="G258" s="27">
        <f t="shared" si="23"/>
        <v>99.97524201704955</v>
      </c>
      <c r="H258" s="30">
        <f t="shared" si="24"/>
        <v>342.69999999995343</v>
      </c>
    </row>
    <row r="259" spans="1:8" ht="12.75">
      <c r="A259" s="3" t="s">
        <v>244</v>
      </c>
      <c r="B259" s="3" t="s">
        <v>251</v>
      </c>
      <c r="C259" s="35">
        <f t="shared" si="27"/>
        <v>3530800</v>
      </c>
      <c r="D259" s="35">
        <f t="shared" si="27"/>
        <v>3530800</v>
      </c>
      <c r="E259" s="35">
        <f t="shared" si="27"/>
        <v>2324592.75</v>
      </c>
      <c r="F259" s="35">
        <f>F272</f>
        <v>2319328.2</v>
      </c>
      <c r="G259" s="27">
        <f t="shared" si="23"/>
        <v>65.83756514104452</v>
      </c>
      <c r="H259" s="30">
        <f t="shared" si="24"/>
        <v>1206207.25</v>
      </c>
    </row>
    <row r="260" spans="1:8" ht="12.75">
      <c r="A260" s="5" t="s">
        <v>149</v>
      </c>
      <c r="B260" s="3" t="s">
        <v>368</v>
      </c>
      <c r="C260" s="34">
        <f aca="true" t="shared" si="28" ref="C260:E261">C267</f>
        <v>1545000</v>
      </c>
      <c r="D260" s="34">
        <f t="shared" si="28"/>
        <v>5278000</v>
      </c>
      <c r="E260" s="34">
        <f t="shared" si="28"/>
        <v>5278000</v>
      </c>
      <c r="F260" s="35">
        <f>F267</f>
        <v>5127200</v>
      </c>
      <c r="G260" s="27"/>
      <c r="H260" s="30"/>
    </row>
    <row r="261" spans="1:8" ht="12.75">
      <c r="A261" s="3" t="s">
        <v>362</v>
      </c>
      <c r="B261" s="3" t="s">
        <v>364</v>
      </c>
      <c r="C261" s="34">
        <f t="shared" si="28"/>
        <v>0</v>
      </c>
      <c r="D261" s="34">
        <f t="shared" si="28"/>
        <v>100000</v>
      </c>
      <c r="E261" s="34">
        <f t="shared" si="28"/>
        <v>0</v>
      </c>
      <c r="F261" s="35"/>
      <c r="G261" s="27"/>
      <c r="H261" s="30"/>
    </row>
    <row r="262" spans="1:8" ht="12.75">
      <c r="A262" s="23" t="s">
        <v>79</v>
      </c>
      <c r="B262" s="23" t="s">
        <v>80</v>
      </c>
      <c r="C262" s="31">
        <f>C263</f>
        <v>1074200</v>
      </c>
      <c r="D262" s="31">
        <f>D263</f>
        <v>1058709.69</v>
      </c>
      <c r="E262" s="31">
        <f>E263</f>
        <v>732308.71</v>
      </c>
      <c r="F262" s="31">
        <f>F263</f>
        <v>693717.66</v>
      </c>
      <c r="G262" s="28">
        <f t="shared" si="23"/>
        <v>69.16992608238053</v>
      </c>
      <c r="H262" s="33">
        <f t="shared" si="24"/>
        <v>326400.98</v>
      </c>
    </row>
    <row r="263" spans="1:8" ht="12.75">
      <c r="A263" s="17" t="s">
        <v>234</v>
      </c>
      <c r="B263" s="3" t="s">
        <v>235</v>
      </c>
      <c r="C263" s="3">
        <v>1074200</v>
      </c>
      <c r="D263" s="34">
        <v>1058709.69</v>
      </c>
      <c r="E263" s="34">
        <v>732308.71</v>
      </c>
      <c r="F263" s="34">
        <v>693717.66</v>
      </c>
      <c r="G263" s="27">
        <f t="shared" si="23"/>
        <v>69.16992608238053</v>
      </c>
      <c r="H263" s="30">
        <f t="shared" si="24"/>
        <v>326400.98</v>
      </c>
    </row>
    <row r="264" spans="1:8" ht="12.75">
      <c r="A264" s="23" t="s">
        <v>81</v>
      </c>
      <c r="B264" s="23" t="s">
        <v>82</v>
      </c>
      <c r="C264" s="31">
        <f>C266+C265</f>
        <v>3377085</v>
      </c>
      <c r="D264" s="31">
        <f>D266+D265+D268+D267</f>
        <v>12797956.59</v>
      </c>
      <c r="E264" s="31">
        <f>E266+E265+E268</f>
        <v>6353133.1</v>
      </c>
      <c r="F264" s="31">
        <f>F266+F265+F267</f>
        <v>18099680.46</v>
      </c>
      <c r="G264" s="28">
        <f t="shared" si="23"/>
        <v>49.64177722687524</v>
      </c>
      <c r="H264" s="33">
        <f t="shared" si="24"/>
        <v>6444823.49</v>
      </c>
    </row>
    <row r="265" spans="1:8" ht="38.25">
      <c r="A265" s="17" t="s">
        <v>236</v>
      </c>
      <c r="B265" s="3" t="s">
        <v>237</v>
      </c>
      <c r="C265" s="35">
        <v>150000</v>
      </c>
      <c r="D265" s="35">
        <v>592756.59</v>
      </c>
      <c r="E265" s="35">
        <v>493333.1</v>
      </c>
      <c r="F265" s="34">
        <v>7460280.46</v>
      </c>
      <c r="G265" s="27">
        <f>E265/D265*100</f>
        <v>83.22692793681131</v>
      </c>
      <c r="H265" s="30">
        <f>D265-E265</f>
        <v>99423.48999999999</v>
      </c>
    </row>
    <row r="266" spans="1:8" ht="12.75">
      <c r="A266" s="3" t="s">
        <v>238</v>
      </c>
      <c r="B266" s="3" t="s">
        <v>239</v>
      </c>
      <c r="C266" s="3">
        <v>3227085</v>
      </c>
      <c r="D266" s="34">
        <v>6827200</v>
      </c>
      <c r="E266" s="34">
        <v>5859800</v>
      </c>
      <c r="F266" s="34">
        <v>5512200</v>
      </c>
      <c r="G266" s="27">
        <f t="shared" si="23"/>
        <v>85.8302085774549</v>
      </c>
      <c r="H266" s="30">
        <f t="shared" si="24"/>
        <v>967400</v>
      </c>
    </row>
    <row r="267" spans="1:8" ht="12.75">
      <c r="A267" s="5" t="s">
        <v>149</v>
      </c>
      <c r="B267" s="3" t="s">
        <v>367</v>
      </c>
      <c r="C267" s="3">
        <v>1545000</v>
      </c>
      <c r="D267" s="34">
        <v>5278000</v>
      </c>
      <c r="E267" s="34">
        <v>5278000</v>
      </c>
      <c r="F267" s="34">
        <v>5127200</v>
      </c>
      <c r="G267" s="27">
        <f t="shared" si="23"/>
        <v>100</v>
      </c>
      <c r="H267" s="30">
        <f t="shared" si="24"/>
        <v>0</v>
      </c>
    </row>
    <row r="268" spans="1:8" ht="12.75">
      <c r="A268" s="3" t="s">
        <v>362</v>
      </c>
      <c r="B268" s="3" t="s">
        <v>363</v>
      </c>
      <c r="C268" s="3">
        <v>0</v>
      </c>
      <c r="D268" s="34">
        <v>100000</v>
      </c>
      <c r="E268" s="34">
        <v>0</v>
      </c>
      <c r="F268" s="34"/>
      <c r="G268" s="27">
        <f t="shared" si="23"/>
        <v>0</v>
      </c>
      <c r="H268" s="30">
        <f t="shared" si="24"/>
        <v>100000</v>
      </c>
    </row>
    <row r="269" spans="1:8" ht="12.75">
      <c r="A269" s="23" t="s">
        <v>83</v>
      </c>
      <c r="B269" s="23" t="s">
        <v>84</v>
      </c>
      <c r="C269" s="31">
        <f>C270+C271+C272</f>
        <v>15958800</v>
      </c>
      <c r="D269" s="31">
        <f>D270+D271+D272</f>
        <v>15958800</v>
      </c>
      <c r="E269" s="31">
        <f>E270+E271+E272</f>
        <v>10632380.23</v>
      </c>
      <c r="F269" s="31">
        <f>F270+F271+F272</f>
        <v>10269586.98</v>
      </c>
      <c r="G269" s="28">
        <f t="shared" si="23"/>
        <v>66.62393306514275</v>
      </c>
      <c r="H269" s="33">
        <f t="shared" si="24"/>
        <v>5326419.77</v>
      </c>
    </row>
    <row r="270" spans="1:8" ht="25.5">
      <c r="A270" s="17" t="s">
        <v>240</v>
      </c>
      <c r="B270" s="3" t="s">
        <v>241</v>
      </c>
      <c r="C270" s="34">
        <v>11043800</v>
      </c>
      <c r="D270" s="34">
        <v>11043800</v>
      </c>
      <c r="E270" s="34">
        <v>6923930.18</v>
      </c>
      <c r="F270" s="34">
        <v>6498651.48</v>
      </c>
      <c r="G270" s="27">
        <f t="shared" si="23"/>
        <v>62.69517901446966</v>
      </c>
      <c r="H270" s="30">
        <f t="shared" si="24"/>
        <v>4119869.8200000003</v>
      </c>
    </row>
    <row r="271" spans="1:8" ht="25.5">
      <c r="A271" s="17" t="s">
        <v>242</v>
      </c>
      <c r="B271" s="3" t="s">
        <v>243</v>
      </c>
      <c r="C271" s="34">
        <v>1384200</v>
      </c>
      <c r="D271" s="34">
        <v>1384200</v>
      </c>
      <c r="E271" s="34">
        <v>1383857.3</v>
      </c>
      <c r="F271" s="34">
        <v>1451607.3</v>
      </c>
      <c r="G271" s="27">
        <f t="shared" si="23"/>
        <v>99.97524201704955</v>
      </c>
      <c r="H271" s="30">
        <f t="shared" si="24"/>
        <v>342.69999999995343</v>
      </c>
    </row>
    <row r="272" spans="1:8" ht="12.75">
      <c r="A272" s="3" t="s">
        <v>244</v>
      </c>
      <c r="B272" s="3" t="s">
        <v>245</v>
      </c>
      <c r="C272" s="3">
        <v>3530800</v>
      </c>
      <c r="D272" s="34">
        <v>3530800</v>
      </c>
      <c r="E272" s="34">
        <v>2324592.75</v>
      </c>
      <c r="F272" s="34">
        <v>2319328.2</v>
      </c>
      <c r="G272" s="27">
        <f t="shared" si="23"/>
        <v>65.83756514104452</v>
      </c>
      <c r="H272" s="30">
        <f t="shared" si="24"/>
        <v>1206207.25</v>
      </c>
    </row>
    <row r="273" spans="1:8" ht="12.75">
      <c r="A273" s="1" t="s">
        <v>85</v>
      </c>
      <c r="B273" s="1" t="s">
        <v>86</v>
      </c>
      <c r="C273" s="33">
        <f>C274+C279+C281+C275+C276+C278+C280+C277</f>
        <v>6316700</v>
      </c>
      <c r="D273" s="33">
        <f>D274+D279+D281+D275+D276+D278+D280+D277</f>
        <v>6728382</v>
      </c>
      <c r="E273" s="33">
        <f>E274+E279+E281+E275+E276+E278+E280+E277</f>
        <v>4659210.79</v>
      </c>
      <c r="F273" s="33">
        <f>F274+F279+F281+F275+F276+F278+F280</f>
        <v>5071578.68</v>
      </c>
      <c r="G273" s="28">
        <f t="shared" si="23"/>
        <v>69.247120481566</v>
      </c>
      <c r="H273" s="33">
        <f t="shared" si="24"/>
        <v>2069171.21</v>
      </c>
    </row>
    <row r="274" spans="1:8" ht="12.75">
      <c r="A274" s="3" t="s">
        <v>113</v>
      </c>
      <c r="B274" s="3" t="s">
        <v>275</v>
      </c>
      <c r="C274" s="35">
        <f>C289</f>
        <v>610000</v>
      </c>
      <c r="D274" s="35">
        <f aca="true" t="shared" si="29" ref="D274:E276">D289</f>
        <v>610000</v>
      </c>
      <c r="E274" s="35">
        <f t="shared" si="29"/>
        <v>504399.9</v>
      </c>
      <c r="F274" s="35">
        <f>F289</f>
        <v>421283.06</v>
      </c>
      <c r="G274" s="27">
        <f t="shared" si="23"/>
        <v>82.68850819672132</v>
      </c>
      <c r="H274" s="30">
        <f t="shared" si="24"/>
        <v>105600.09999999998</v>
      </c>
    </row>
    <row r="275" spans="1:8" ht="38.25">
      <c r="A275" s="17" t="s">
        <v>216</v>
      </c>
      <c r="B275" s="3" t="s">
        <v>276</v>
      </c>
      <c r="C275" s="35">
        <f>C290</f>
        <v>0</v>
      </c>
      <c r="D275" s="35">
        <f t="shared" si="29"/>
        <v>0</v>
      </c>
      <c r="E275" s="35">
        <f t="shared" si="29"/>
        <v>0</v>
      </c>
      <c r="F275" s="35">
        <f>F290</f>
        <v>0</v>
      </c>
      <c r="G275" s="27" t="e">
        <f t="shared" si="23"/>
        <v>#DIV/0!</v>
      </c>
      <c r="H275" s="30">
        <f t="shared" si="24"/>
        <v>0</v>
      </c>
    </row>
    <row r="276" spans="1:8" ht="12.75">
      <c r="A276" s="3" t="s">
        <v>115</v>
      </c>
      <c r="B276" s="3" t="s">
        <v>277</v>
      </c>
      <c r="C276" s="35">
        <f>C291</f>
        <v>190000</v>
      </c>
      <c r="D276" s="35">
        <f t="shared" si="29"/>
        <v>190000</v>
      </c>
      <c r="E276" s="35">
        <f t="shared" si="29"/>
        <v>136811.07</v>
      </c>
      <c r="F276" s="35">
        <f>F291</f>
        <v>90840.05</v>
      </c>
      <c r="G276" s="27">
        <f t="shared" si="23"/>
        <v>72.00582631578948</v>
      </c>
      <c r="H276" s="30">
        <f t="shared" si="24"/>
        <v>53188.92999999999</v>
      </c>
    </row>
    <row r="277" spans="1:8" ht="25.5">
      <c r="A277" s="13" t="s">
        <v>118</v>
      </c>
      <c r="B277" s="3" t="s">
        <v>374</v>
      </c>
      <c r="C277" s="35">
        <f>C292</f>
        <v>26000</v>
      </c>
      <c r="D277" s="35">
        <f>D292</f>
        <v>30000</v>
      </c>
      <c r="E277" s="35">
        <f>E292</f>
        <v>10060.65</v>
      </c>
      <c r="F277" s="35"/>
      <c r="G277" s="27"/>
      <c r="H277" s="30"/>
    </row>
    <row r="278" spans="1:8" ht="25.5">
      <c r="A278" s="13" t="s">
        <v>120</v>
      </c>
      <c r="B278" s="3" t="s">
        <v>278</v>
      </c>
      <c r="C278" s="35">
        <f>C283+C287+C293</f>
        <v>480700</v>
      </c>
      <c r="D278" s="35">
        <f>D283+D287+D293</f>
        <v>850282</v>
      </c>
      <c r="E278" s="35">
        <f>E283+E287+E293</f>
        <v>607097.9</v>
      </c>
      <c r="F278" s="35">
        <f>F283+F287+F293</f>
        <v>921531.68</v>
      </c>
      <c r="G278" s="27">
        <f t="shared" si="23"/>
        <v>71.39959448747592</v>
      </c>
      <c r="H278" s="30">
        <f t="shared" si="24"/>
        <v>243184.09999999998</v>
      </c>
    </row>
    <row r="279" spans="1:8" ht="51">
      <c r="A279" s="17" t="s">
        <v>154</v>
      </c>
      <c r="B279" s="3" t="s">
        <v>279</v>
      </c>
      <c r="C279" s="35">
        <f>C284</f>
        <v>5000000</v>
      </c>
      <c r="D279" s="35">
        <f aca="true" t="shared" si="30" ref="D279:F280">D284</f>
        <v>5038100</v>
      </c>
      <c r="E279" s="35">
        <f t="shared" si="30"/>
        <v>3399973.75</v>
      </c>
      <c r="F279" s="35">
        <f t="shared" si="30"/>
        <v>3455940.26</v>
      </c>
      <c r="G279" s="27">
        <f t="shared" si="23"/>
        <v>67.48523749032374</v>
      </c>
      <c r="H279" s="30">
        <f t="shared" si="24"/>
        <v>1638126.25</v>
      </c>
    </row>
    <row r="280" spans="1:8" ht="12.75">
      <c r="A280" s="17" t="s">
        <v>156</v>
      </c>
      <c r="B280" s="3" t="s">
        <v>349</v>
      </c>
      <c r="C280" s="35">
        <f>C285</f>
        <v>0</v>
      </c>
      <c r="D280" s="35">
        <f t="shared" si="30"/>
        <v>0</v>
      </c>
      <c r="E280" s="35">
        <f t="shared" si="30"/>
        <v>0</v>
      </c>
      <c r="F280" s="35">
        <f t="shared" si="30"/>
        <v>180195</v>
      </c>
      <c r="G280" s="27"/>
      <c r="H280" s="30"/>
    </row>
    <row r="281" spans="1:8" ht="12.75">
      <c r="A281" s="3" t="s">
        <v>124</v>
      </c>
      <c r="B281" s="3" t="s">
        <v>280</v>
      </c>
      <c r="C281" s="35">
        <f>C294</f>
        <v>10000</v>
      </c>
      <c r="D281" s="35">
        <f>D294</f>
        <v>10000</v>
      </c>
      <c r="E281" s="35">
        <f>E294</f>
        <v>867.52</v>
      </c>
      <c r="F281" s="35">
        <f>F294</f>
        <v>1788.63</v>
      </c>
      <c r="G281" s="27">
        <f t="shared" si="23"/>
        <v>8.6752</v>
      </c>
      <c r="H281" s="30">
        <f t="shared" si="24"/>
        <v>9132.48</v>
      </c>
    </row>
    <row r="282" spans="1:8" ht="12.75">
      <c r="A282" s="23" t="s">
        <v>87</v>
      </c>
      <c r="B282" s="23" t="s">
        <v>88</v>
      </c>
      <c r="C282" s="31">
        <f>C283+C284</f>
        <v>5200000</v>
      </c>
      <c r="D282" s="31">
        <f>D283+D284+D285</f>
        <v>5394100</v>
      </c>
      <c r="E282" s="31">
        <f>E283+E284+E285</f>
        <v>3685628.38</v>
      </c>
      <c r="F282" s="31">
        <f>F283+F284+F285</f>
        <v>4291711.06</v>
      </c>
      <c r="G282" s="28">
        <f t="shared" si="23"/>
        <v>68.32703101536865</v>
      </c>
      <c r="H282" s="33">
        <f t="shared" si="24"/>
        <v>1708471.62</v>
      </c>
    </row>
    <row r="283" spans="1:8" ht="25.5">
      <c r="A283" s="13" t="s">
        <v>120</v>
      </c>
      <c r="B283" s="3" t="s">
        <v>252</v>
      </c>
      <c r="C283" s="3">
        <v>200000</v>
      </c>
      <c r="D283" s="34">
        <v>356000</v>
      </c>
      <c r="E283" s="34">
        <v>285654.63</v>
      </c>
      <c r="F283" s="34">
        <v>655575.8</v>
      </c>
      <c r="G283" s="27">
        <f t="shared" si="23"/>
        <v>80.24006460674158</v>
      </c>
      <c r="H283" s="30">
        <f t="shared" si="24"/>
        <v>70345.37</v>
      </c>
    </row>
    <row r="284" spans="1:8" ht="51">
      <c r="A284" s="17" t="s">
        <v>154</v>
      </c>
      <c r="B284" s="3" t="s">
        <v>253</v>
      </c>
      <c r="C284" s="3">
        <v>5000000</v>
      </c>
      <c r="D284" s="34">
        <v>5038100</v>
      </c>
      <c r="E284" s="34">
        <v>3399973.75</v>
      </c>
      <c r="F284" s="34">
        <v>3455940.26</v>
      </c>
      <c r="G284" s="27">
        <f t="shared" si="23"/>
        <v>67.48523749032374</v>
      </c>
      <c r="H284" s="30">
        <f t="shared" si="24"/>
        <v>1638126.25</v>
      </c>
    </row>
    <row r="285" spans="1:8" ht="12.75">
      <c r="A285" s="17" t="s">
        <v>156</v>
      </c>
      <c r="B285" s="3" t="s">
        <v>348</v>
      </c>
      <c r="C285" s="3">
        <v>0</v>
      </c>
      <c r="D285" s="34">
        <v>0</v>
      </c>
      <c r="E285" s="34">
        <v>0</v>
      </c>
      <c r="F285" s="34">
        <v>180195</v>
      </c>
      <c r="G285" s="27"/>
      <c r="H285" s="30"/>
    </row>
    <row r="286" spans="1:8" ht="12.75">
      <c r="A286" s="23" t="s">
        <v>89</v>
      </c>
      <c r="B286" s="23" t="s">
        <v>90</v>
      </c>
      <c r="C286" s="31">
        <f>C287</f>
        <v>120000</v>
      </c>
      <c r="D286" s="31">
        <f>D287</f>
        <v>306300</v>
      </c>
      <c r="E286" s="31">
        <f>E287</f>
        <v>166874.75</v>
      </c>
      <c r="F286" s="31">
        <f>F287</f>
        <v>167165</v>
      </c>
      <c r="G286" s="28">
        <f t="shared" si="23"/>
        <v>54.48081945804767</v>
      </c>
      <c r="H286" s="33">
        <f t="shared" si="24"/>
        <v>139425.25</v>
      </c>
    </row>
    <row r="287" spans="1:8" ht="25.5">
      <c r="A287" s="13" t="s">
        <v>120</v>
      </c>
      <c r="B287" s="3" t="s">
        <v>254</v>
      </c>
      <c r="C287" s="3">
        <v>120000</v>
      </c>
      <c r="D287" s="34">
        <v>306300</v>
      </c>
      <c r="E287" s="34">
        <v>166874.75</v>
      </c>
      <c r="F287" s="34">
        <v>167165</v>
      </c>
      <c r="G287" s="27">
        <f>E287/D287*100</f>
        <v>54.48081945804767</v>
      </c>
      <c r="H287" s="30">
        <f>D287-E287</f>
        <v>139425.25</v>
      </c>
    </row>
    <row r="288" spans="1:8" ht="25.5">
      <c r="A288" s="24" t="s">
        <v>91</v>
      </c>
      <c r="B288" s="23" t="s">
        <v>92</v>
      </c>
      <c r="C288" s="31">
        <f>C289+C294+C290+C291+C293+C292</f>
        <v>996700</v>
      </c>
      <c r="D288" s="31">
        <f>D289+D294+D290+D291+D293+D292</f>
        <v>1027982</v>
      </c>
      <c r="E288" s="31">
        <f>E289+E294+E290+E291+E293+E292</f>
        <v>806707.66</v>
      </c>
      <c r="F288" s="31">
        <f>F289+F294+F290+F291+F293</f>
        <v>612702.62</v>
      </c>
      <c r="G288" s="28">
        <f t="shared" si="23"/>
        <v>78.47488185590798</v>
      </c>
      <c r="H288" s="33">
        <f t="shared" si="24"/>
        <v>221274.33999999997</v>
      </c>
    </row>
    <row r="289" spans="1:8" ht="12.75">
      <c r="A289" s="3" t="s">
        <v>113</v>
      </c>
      <c r="B289" s="3" t="s">
        <v>255</v>
      </c>
      <c r="C289" s="34">
        <v>610000</v>
      </c>
      <c r="D289" s="34">
        <v>610000</v>
      </c>
      <c r="E289" s="34">
        <v>504399.9</v>
      </c>
      <c r="F289" s="34">
        <v>421283.06</v>
      </c>
      <c r="G289" s="27">
        <f t="shared" si="23"/>
        <v>82.68850819672132</v>
      </c>
      <c r="H289" s="30">
        <f t="shared" si="24"/>
        <v>105600.09999999998</v>
      </c>
    </row>
    <row r="290" spans="1:8" ht="38.25">
      <c r="A290" s="17" t="s">
        <v>216</v>
      </c>
      <c r="B290" s="3" t="s">
        <v>256</v>
      </c>
      <c r="C290" s="34">
        <v>0</v>
      </c>
      <c r="D290" s="34">
        <v>0</v>
      </c>
      <c r="E290" s="34">
        <v>0</v>
      </c>
      <c r="F290" s="34">
        <v>0</v>
      </c>
      <c r="G290" s="27" t="e">
        <f t="shared" si="23"/>
        <v>#DIV/0!</v>
      </c>
      <c r="H290" s="30">
        <f t="shared" si="24"/>
        <v>0</v>
      </c>
    </row>
    <row r="291" spans="1:8" ht="12.75">
      <c r="A291" s="3" t="s">
        <v>115</v>
      </c>
      <c r="B291" s="3" t="s">
        <v>257</v>
      </c>
      <c r="C291" s="34">
        <v>190000</v>
      </c>
      <c r="D291" s="34">
        <v>190000</v>
      </c>
      <c r="E291" s="34">
        <v>136811.07</v>
      </c>
      <c r="F291" s="34">
        <v>90840.05</v>
      </c>
      <c r="G291" s="27">
        <f t="shared" si="23"/>
        <v>72.00582631578948</v>
      </c>
      <c r="H291" s="30">
        <f t="shared" si="24"/>
        <v>53188.92999999999</v>
      </c>
    </row>
    <row r="292" spans="1:8" ht="25.5">
      <c r="A292" s="13" t="s">
        <v>118</v>
      </c>
      <c r="B292" s="3" t="s">
        <v>373</v>
      </c>
      <c r="C292" s="34">
        <v>26000</v>
      </c>
      <c r="D292" s="34">
        <v>30000</v>
      </c>
      <c r="E292" s="34">
        <v>10060.65</v>
      </c>
      <c r="F292" s="34"/>
      <c r="G292" s="27">
        <f t="shared" si="23"/>
        <v>33.5355</v>
      </c>
      <c r="H292" s="30">
        <f t="shared" si="24"/>
        <v>19939.35</v>
      </c>
    </row>
    <row r="293" spans="1:8" ht="25.5">
      <c r="A293" s="13" t="s">
        <v>120</v>
      </c>
      <c r="B293" s="3" t="s">
        <v>258</v>
      </c>
      <c r="C293" s="34">
        <v>160700</v>
      </c>
      <c r="D293" s="34">
        <v>187982</v>
      </c>
      <c r="E293" s="34">
        <v>154568.52</v>
      </c>
      <c r="F293" s="34">
        <v>98790.88</v>
      </c>
      <c r="G293" s="27">
        <f t="shared" si="23"/>
        <v>82.2251704950474</v>
      </c>
      <c r="H293" s="30">
        <f t="shared" si="24"/>
        <v>33413.48000000001</v>
      </c>
    </row>
    <row r="294" spans="1:8" ht="12.75">
      <c r="A294" s="3" t="s">
        <v>336</v>
      </c>
      <c r="B294" s="3" t="s">
        <v>380</v>
      </c>
      <c r="C294" s="34">
        <v>10000</v>
      </c>
      <c r="D294" s="34">
        <v>10000</v>
      </c>
      <c r="E294" s="34">
        <v>867.52</v>
      </c>
      <c r="F294" s="34">
        <v>1788.63</v>
      </c>
      <c r="G294" s="27">
        <f t="shared" si="23"/>
        <v>8.6752</v>
      </c>
      <c r="H294" s="30">
        <f t="shared" si="24"/>
        <v>9132.48</v>
      </c>
    </row>
    <row r="295" spans="1:8" ht="12.75">
      <c r="A295" s="1" t="s">
        <v>93</v>
      </c>
      <c r="B295" s="1" t="s">
        <v>94</v>
      </c>
      <c r="C295" s="33">
        <f aca="true" t="shared" si="31" ref="C295:F296">C296</f>
        <v>100000</v>
      </c>
      <c r="D295" s="34">
        <f>D296</f>
        <v>200000</v>
      </c>
      <c r="E295" s="34"/>
      <c r="F295" s="33">
        <f t="shared" si="31"/>
        <v>300000</v>
      </c>
      <c r="G295" s="28">
        <f t="shared" si="23"/>
        <v>0</v>
      </c>
      <c r="H295" s="33">
        <f t="shared" si="24"/>
        <v>200000</v>
      </c>
    </row>
    <row r="296" spans="1:8" ht="12.75">
      <c r="A296" s="23" t="s">
        <v>95</v>
      </c>
      <c r="B296" s="23" t="s">
        <v>96</v>
      </c>
      <c r="C296" s="31">
        <f t="shared" si="31"/>
        <v>100000</v>
      </c>
      <c r="D296" s="31">
        <f t="shared" si="31"/>
        <v>200000</v>
      </c>
      <c r="E296" s="31">
        <f t="shared" si="31"/>
        <v>0</v>
      </c>
      <c r="F296" s="31">
        <f t="shared" si="31"/>
        <v>300000</v>
      </c>
      <c r="G296" s="28">
        <f t="shared" si="23"/>
        <v>0</v>
      </c>
      <c r="H296" s="33">
        <f t="shared" si="24"/>
        <v>200000</v>
      </c>
    </row>
    <row r="297" spans="1:8" ht="51">
      <c r="A297" s="17" t="s">
        <v>260</v>
      </c>
      <c r="B297" s="3" t="s">
        <v>261</v>
      </c>
      <c r="C297" s="3">
        <v>100000</v>
      </c>
      <c r="D297" s="34">
        <v>200000</v>
      </c>
      <c r="E297" s="34">
        <v>0</v>
      </c>
      <c r="F297" s="34">
        <v>300000</v>
      </c>
      <c r="G297" s="27">
        <f>E297/D297*100</f>
        <v>0</v>
      </c>
      <c r="H297" s="30">
        <f>D297-E297</f>
        <v>200000</v>
      </c>
    </row>
    <row r="298" spans="1:8" ht="51">
      <c r="A298" s="14" t="s">
        <v>97</v>
      </c>
      <c r="B298" s="1" t="s">
        <v>98</v>
      </c>
      <c r="C298" s="33">
        <f>C299+C302</f>
        <v>33041885</v>
      </c>
      <c r="D298" s="33">
        <f>D299+D302</f>
        <v>33604000</v>
      </c>
      <c r="E298" s="33">
        <f>E299+E302</f>
        <v>20773200</v>
      </c>
      <c r="F298" s="33">
        <f>F299+F302</f>
        <v>22407500</v>
      </c>
      <c r="G298" s="28">
        <f>E298/D298*100</f>
        <v>61.81764075705273</v>
      </c>
      <c r="H298" s="33">
        <f>D298-E298</f>
        <v>12830800</v>
      </c>
    </row>
    <row r="299" spans="1:8" ht="38.25">
      <c r="A299" s="14" t="s">
        <v>99</v>
      </c>
      <c r="B299" s="1" t="s">
        <v>100</v>
      </c>
      <c r="C299" s="33">
        <f>C300</f>
        <v>31805000</v>
      </c>
      <c r="D299" s="33">
        <f>D300</f>
        <v>31805000</v>
      </c>
      <c r="E299" s="33">
        <f>E300</f>
        <v>19815000</v>
      </c>
      <c r="F299" s="33">
        <f>F300</f>
        <v>21070000</v>
      </c>
      <c r="G299" s="28">
        <f>E299/D299*100</f>
        <v>62.30152491746581</v>
      </c>
      <c r="H299" s="33">
        <f>D299-E299</f>
        <v>11990000</v>
      </c>
    </row>
    <row r="300" spans="1:8" ht="25.5">
      <c r="A300" s="22" t="s">
        <v>262</v>
      </c>
      <c r="B300" s="3" t="s">
        <v>263</v>
      </c>
      <c r="C300" s="34">
        <v>31805000</v>
      </c>
      <c r="D300" s="34">
        <v>31805000</v>
      </c>
      <c r="E300" s="34">
        <v>19815000</v>
      </c>
      <c r="F300" s="34">
        <v>21070000</v>
      </c>
      <c r="G300" s="27">
        <f>E300/D300*100</f>
        <v>62.30152491746581</v>
      </c>
      <c r="H300" s="30">
        <f>D300-E300</f>
        <v>11990000</v>
      </c>
    </row>
    <row r="301" spans="1:8" s="4" customFormat="1" ht="12.75">
      <c r="A301" s="14" t="s">
        <v>110</v>
      </c>
      <c r="B301" s="1" t="s">
        <v>111</v>
      </c>
      <c r="C301" s="33"/>
      <c r="D301" s="33"/>
      <c r="E301" s="33"/>
      <c r="F301" s="33"/>
      <c r="G301" s="28"/>
      <c r="H301" s="33"/>
    </row>
    <row r="302" spans="1:8" s="4" customFormat="1" ht="12.75">
      <c r="A302" s="14" t="s">
        <v>106</v>
      </c>
      <c r="B302" s="1" t="s">
        <v>366</v>
      </c>
      <c r="C302" s="1">
        <v>1236885</v>
      </c>
      <c r="D302" s="33">
        <v>1799000</v>
      </c>
      <c r="E302" s="33">
        <v>958200</v>
      </c>
      <c r="F302" s="33">
        <v>1337500</v>
      </c>
      <c r="G302" s="28"/>
      <c r="H302" s="33"/>
    </row>
    <row r="303" spans="1:8" ht="12.75">
      <c r="A303" s="17" t="s">
        <v>101</v>
      </c>
      <c r="B303" s="3"/>
      <c r="C303" s="3">
        <v>0</v>
      </c>
      <c r="D303" s="3">
        <v>-1518055.35</v>
      </c>
      <c r="E303" s="11">
        <v>215630.23</v>
      </c>
      <c r="F303" s="11">
        <v>-598816.56</v>
      </c>
      <c r="G303" s="3"/>
      <c r="H303" s="3"/>
    </row>
    <row r="304" ht="12.75">
      <c r="D304" t="s">
        <v>103</v>
      </c>
    </row>
    <row r="305" spans="1:7" ht="15">
      <c r="A305" s="37" t="s">
        <v>104</v>
      </c>
      <c r="G305" s="37" t="s">
        <v>105</v>
      </c>
    </row>
    <row r="306" ht="12.75">
      <c r="F306" t="s">
        <v>103</v>
      </c>
    </row>
    <row r="308" ht="12.75">
      <c r="D308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2017-07-11T14:53:24Z</cp:lastPrinted>
  <dcterms:created xsi:type="dcterms:W3CDTF">2005-05-20T13:40:13Z</dcterms:created>
  <dcterms:modified xsi:type="dcterms:W3CDTF">2017-09-11T12:29:04Z</dcterms:modified>
  <cp:category/>
  <cp:version/>
  <cp:contentType/>
  <cp:contentStatus/>
</cp:coreProperties>
</file>