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<sst xmlns="http://schemas.openxmlformats.org/spreadsheetml/2006/main" count="1215" uniqueCount="399">
  <si>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</si>
  <si>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</si>
  <si>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</si>
  <si>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</si>
  <si>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</si>
  <si>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</si>
  <si>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</si>
  <si>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</si>
  <si>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</si>
  <si>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</si>
  <si>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</si>
  <si>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</si>
  <si>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</si>
  <si>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</si>
  <si>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</si>
  <si>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</si>
  <si>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</si>
  <si>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</si>
  <si>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</si>
  <si>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</si>
  <si>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</si>
  <si>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</si>
  <si>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</si>
  <si>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</si>
  <si>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</si>
  <si>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</si>
  <si>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</si>
  <si>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</si>
  <si>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</si>
  <si>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</si>
  <si>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</si>
  <si>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</si>
  <si>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</si>
  <si>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</si>
  <si>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</si>
  <si>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</si>
  <si>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</si>
  <si>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</si>
  <si>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</si>
  <si>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</si>
  <si>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</si>
  <si>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</si>
  <si>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</si>
  <si>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</si>
  <si>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</si>
  <si>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</si>
  <si>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</si>
  <si>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</si>
  <si>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</si>
  <si>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</si>
  <si>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</si>
  <si>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</si>
  <si>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</si>
  <si>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</si>
  <si>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</si>
  <si>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</si>
  <si>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</si>
  <si>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</si>
  <si>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</si>
  <si>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</si>
  <si>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</si>
  <si>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</si>
  <si>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</si>
  <si>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</si>
  <si>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</si>
  <si>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</si>
  <si>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</si>
  <si>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</si>
  <si>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</si>
  <si>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</si>
  <si>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</si>
  <si>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</si>
  <si>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</si>
  <si>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</si>
  <si>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</si>
  <si>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</si>
  <si>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</si>
  <si>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</si>
  <si>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</si>
  <si>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</si>
  <si>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</si>
  <si>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</si>
  <si>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</si>
  <si>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</si>
  <si>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</si>
  <si>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</si>
  <si>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</si>
  <si>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</si>
  <si>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</si>
  <si>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</si>
  <si>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</si>
  <si>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</si>
  <si>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</si>
  <si>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</si>
  <si>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</si>
  <si>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</si>
  <si>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</si>
  <si>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</si>
  <si>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</si>
  <si>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</si>
  <si>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</si>
  <si>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</si>
  <si>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</si>
  <si>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</si>
  <si>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</si>
  <si>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</si>
  <si>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</si>
  <si>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</si>
  <si>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</si>
  <si>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</si>
  <si>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</si>
  <si>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</si>
  <si>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</si>
  <si>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</si>
  <si>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</si>
  <si>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</si>
  <si>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</si>
  <si>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</si>
  <si>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</si>
  <si>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</si>
  <si>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</si>
  <si>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</si>
  <si>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</si>
  <si>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</si>
  <si>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</si>
  <si>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</si>
  <si>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</si>
  <si>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</si>
  <si>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</si>
  <si>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</si>
  <si>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</si>
  <si>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</si>
  <si>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</si>
  <si>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</si>
  <si>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</si>
  <si>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</si>
  <si>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</si>
  <si>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</si>
  <si>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</si>
  <si>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</si>
  <si>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</si>
  <si>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</si>
  <si>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</si>
  <si>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</si>
  <si>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</si>
  <si>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</si>
  <si>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</si>
  <si>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</si>
  <si>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</si>
  <si>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</si>
  <si>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</si>
  <si>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</si>
  <si>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</si>
  <si>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</si>
  <si>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</si>
  <si>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</si>
  <si>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</si>
  <si>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</si>
  <si>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</si>
  <si>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</si>
  <si>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</si>
  <si>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</si>
  <si>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</si>
  <si>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</si>
  <si>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</si>
  <si>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</si>
  <si>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</si>
  <si>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</si>
  <si>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</si>
  <si>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</si>
  <si>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</si>
  <si>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</si>
  <si>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</si>
  <si>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</si>
  <si>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</si>
  <si>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</si>
  <si>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</si>
  <si>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</si>
  <si>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</si>
  <si>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</si>
  <si>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</si>
  <si>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</si>
  <si>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</si>
  <si>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</si>
  <si>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</si>
  <si>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</si>
  <si>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</si>
  <si>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</si>
  <si>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</si>
  <si>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</si>
  <si>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</si>
  <si>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</si>
  <si>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</si>
  <si>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</si>
  <si>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</si>
  <si>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</si>
  <si>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</si>
  <si>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</si>
  <si>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</si>
  <si>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</si>
  <si>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</si>
  <si>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</si>
  <si>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</si>
  <si>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</si>
  <si>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</si>
  <si>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</si>
  <si>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</si>
  <si>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</si>
  <si>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</si>
  <si>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</si>
  <si>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</si>
  <si>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</si>
  <si>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</si>
  <si>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</si>
  <si>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</si>
  <si>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</si>
  <si>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</si>
  <si>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</si>
  <si>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</si>
  <si>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</si>
  <si>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</si>
  <si>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</si>
  <si>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</si>
  <si>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</si>
  <si>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</si>
  <si>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</si>
  <si>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</si>
  <si>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</si>
  <si>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</si>
  <si>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</si>
  <si>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</si>
  <si>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</si>
  <si>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</si>
  <si>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</si>
  <si>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</si>
  <si>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</si>
  <si>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</si>
  <si>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</si>
  <si>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</si>
  <si>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</si>
  <si>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</si>
  <si>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</si>
  <si>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</si>
  <si>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</si>
  <si>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</si>
  <si>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</si>
  <si>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</si>
  <si>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</si>
  <si>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</si>
  <si>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</si>
  <si>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</si>
  <si>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</si>
  <si>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</si>
  <si>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</si>
  <si>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</si>
  <si>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</si>
  <si>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</si>
  <si>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</si>
  <si>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</si>
  <si>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</si>
  <si>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</si>
  <si>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</si>
  <si>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</si>
  <si>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</si>
  <si>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</si>
  <si>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</si>
  <si>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</si>
  <si>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</si>
  <si>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</si>
  <si>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</si>
  <si>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</si>
  <si>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</si>
  <si>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</si>
  <si>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</si>
  <si>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</si>
  <si>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</si>
  <si>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</si>
  <si>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</si>
  <si>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</si>
  <si>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</si>
  <si>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</si>
  <si>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</si>
  <si>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</si>
  <si>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</si>
  <si>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</si>
  <si>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</si>
  <si>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</si>
  <si>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</si>
  <si>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</si>
  <si>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</si>
  <si>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</si>
  <si>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</si>
  <si>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</si>
  <si>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</si>
  <si>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</si>
  <si>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</si>
  <si>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</si>
  <si>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</si>
  <si>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</si>
  <si>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</si>
  <si>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</si>
  <si>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</si>
  <si>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</si>
  <si>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</si>
  <si>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</si>
  <si>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</si>
  <si>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</si>
  <si>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</si>
  <si>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</si>
  <si>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</si>
  <si>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</si>
  <si>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</si>
  <si>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</si>
  <si>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</si>
  <si>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</si>
  <si>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</si>
  <si>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</si>
  <si>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</si>
  <si>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</si>
  <si>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</si>
  <si>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</si>
  <si>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</si>
  <si>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</si>
  <si>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</si>
  <si>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</si>
  <si>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</si>
  <si>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</si>
  <si>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</si>
  <si>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</si>
  <si>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</si>
  <si>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</si>
  <si>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</si>
  <si>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</si>
  <si>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</si>
  <si>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</si>
  <si>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</si>
  <si>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</si>
  <si>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</si>
  <si>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</si>
  <si>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</si>
  <si>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</si>
  <si>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</si>
  <si>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</si>
  <si>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</si>
  <si>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</si>
  <si>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</si>
  <si>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</si>
  <si>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</si>
  <si>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</si>
  <si>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</si>
  <si>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</si>
  <si>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</si>
  <si>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</si>
  <si>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</si>
  <si>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</si>
  <si>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</si>
  <si>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</si>
  <si>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</si>
  <si>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</si>
  <si>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</si>
  <si>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</si>
  <si>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</si>
  <si>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</si>
  <si>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</si>
  <si>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</si>
  <si>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</si>
  <si>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</si>
  <si>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</si>
  <si>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</si>
  <si>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</si>
  <si>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</si>
  <si>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</si>
  <si>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</si>
  <si>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</si>
  <si>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</si>
  <si>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</si>
  <si>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</si>
  <si>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</si>
  <si>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</si>
  <si>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</si>
  <si>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</si>
  <si>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</si>
  <si>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</si>
  <si>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</si>
  <si>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</si>
  <si>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</si>
  <si>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</si>
  <si>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</si>
  <si>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</si>
  <si>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</si>
  <si>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</si>
  <si>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</si>
  <si>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</si>
  <si>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</si>
  <si>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Справки об испонении бюджета по расходам районного бюджета на                                             1 ноября  2016 года</t>
  </si>
  <si>
    <t>Исполнено  на 01.11.2016 года</t>
  </si>
  <si>
    <t>Исполнено  на 01.11.2015 года</t>
  </si>
  <si>
    <t>Справки об испонении бюджета по расходам консолидированного бюджета на 1 ноября  2016 года</t>
  </si>
  <si>
    <t>000 0113 0000000 122 000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</si>
</sst>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PageLayoutView="0" workbookViewId="0" topLeftCell="C185">
      <selection activeCell="D73" sqref="D7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397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395</v>
      </c>
      <c r="F5" s="19" t="s">
        <v>396</v>
      </c>
      <c r="G5" s="44" t="s">
        <v>112</v>
      </c>
      <c r="H5" s="45"/>
    </row>
    <row r="6" spans="1:8" s="7" customFormat="1" ht="38.25">
      <c r="A6" s="8"/>
      <c r="B6" s="16"/>
      <c r="C6" s="38" t="s">
        <v>325</v>
      </c>
      <c r="D6" s="38" t="s">
        <v>325</v>
      </c>
      <c r="E6" s="38" t="s">
        <v>325</v>
      </c>
      <c r="F6" s="38" t="s">
        <v>325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C8+C71+C75+C115+C149+C167+C170+C216+C255+C259+C277+C301+C304</f>
        <v>424240008.23</v>
      </c>
      <c r="D7" s="29">
        <f>D8+D71+D75+D115+D149+D167+D170+D216+D255+D259+D277+D301+D304</f>
        <v>452611644.63</v>
      </c>
      <c r="E7" s="29">
        <f>E8+E71+E75+E115+E149+E167+E170+E216+E255+E259+E277+E301+E304</f>
        <v>353768634.71000004</v>
      </c>
      <c r="F7" s="29">
        <f>F8+F71+F75+F115+F149+F167+F170+F216+F255+F259+F277+F301+F304</f>
        <v>370924477.88000005</v>
      </c>
      <c r="G7" s="28">
        <f>E7/D7*100</f>
        <v>78.16162904938031</v>
      </c>
      <c r="H7" s="33">
        <f>D7-E7</f>
        <v>98843009.91999996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61360214.449999996</v>
      </c>
      <c r="E8" s="29">
        <f>E9+E17+E18+E19+E13+E21+E23+E22</f>
        <v>42967481.55</v>
      </c>
      <c r="F8" s="29">
        <f>F9+F17+F18+F19+F13+F21+F23+F22+F20</f>
        <v>43163053.17</v>
      </c>
      <c r="G8" s="28">
        <f aca="true" t="shared" si="0" ref="G8:G78">E8/D8*100</f>
        <v>70.02498595407044</v>
      </c>
      <c r="H8" s="33">
        <f aca="true" t="shared" si="1" ref="H8:H78">D8-E8</f>
        <v>18392732.9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35409112.3</v>
      </c>
      <c r="E9" s="35">
        <f>E10+E11+E12</f>
        <v>28376090.74</v>
      </c>
      <c r="F9" s="35">
        <f>F10+F11+F12</f>
        <v>26513362.12</v>
      </c>
      <c r="G9" s="27">
        <f t="shared" si="0"/>
        <v>80.13782017348117</v>
      </c>
      <c r="H9" s="30">
        <f t="shared" si="1"/>
        <v>7033021.559999999</v>
      </c>
    </row>
    <row r="10" spans="1:8" s="7" customFormat="1" ht="12.75">
      <c r="A10" s="3" t="s">
        <v>114</v>
      </c>
      <c r="B10" s="3" t="s">
        <v>113</v>
      </c>
      <c r="C10" s="35">
        <f>C26+C30+C37+C46+C59</f>
        <v>25871339</v>
      </c>
      <c r="D10" s="35">
        <f>D26+D30+D37+D46+D59</f>
        <v>26572280.560000002</v>
      </c>
      <c r="E10" s="35">
        <f>E26+E30+E37+E46+E59</f>
        <v>21248282.02</v>
      </c>
      <c r="F10" s="35">
        <f>F26+F30+F37+F46+F59</f>
        <v>20378782.51</v>
      </c>
      <c r="G10" s="27">
        <f t="shared" si="0"/>
        <v>79.96408878801931</v>
      </c>
      <c r="H10" s="30">
        <f t="shared" si="1"/>
        <v>5323998.540000003</v>
      </c>
    </row>
    <row r="11" spans="1:8" s="7" customFormat="1" ht="12.75">
      <c r="A11" s="3" t="s">
        <v>116</v>
      </c>
      <c r="B11" s="3" t="s">
        <v>115</v>
      </c>
      <c r="C11" s="35">
        <f>C27+C31+C39+C48+C61</f>
        <v>7769491</v>
      </c>
      <c r="D11" s="35">
        <f>D27+D31+D39+D48+D61</f>
        <v>8531799.239999998</v>
      </c>
      <c r="E11" s="35">
        <f>E27+E31+E39+E48+E61</f>
        <v>6844569.56</v>
      </c>
      <c r="F11" s="35">
        <f>F27+F31+F39+F48+F61</f>
        <v>6127470.95</v>
      </c>
      <c r="G11" s="27">
        <f t="shared" si="0"/>
        <v>80.22422196610431</v>
      </c>
      <c r="H11" s="30">
        <f t="shared" si="1"/>
        <v>1687229.6799999988</v>
      </c>
    </row>
    <row r="12" spans="1:8" s="7" customFormat="1" ht="12.75">
      <c r="A12" s="5" t="s">
        <v>117</v>
      </c>
      <c r="B12" s="3" t="s">
        <v>118</v>
      </c>
      <c r="C12" s="35">
        <f>C38+C47</f>
        <v>39942.5</v>
      </c>
      <c r="D12" s="35">
        <f>D38+D47</f>
        <v>305032.5</v>
      </c>
      <c r="E12" s="35">
        <f>E38+E47</f>
        <v>283239.16</v>
      </c>
      <c r="F12" s="35">
        <f>F38+F47+F60</f>
        <v>7108.66</v>
      </c>
      <c r="G12" s="27">
        <f t="shared" si="0"/>
        <v>92.85540393236785</v>
      </c>
      <c r="H12" s="30">
        <f t="shared" si="1"/>
        <v>21793.340000000026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4282050.38</v>
      </c>
      <c r="F13" s="35">
        <f>F14+F15+F16</f>
        <v>0</v>
      </c>
      <c r="G13" s="27">
        <f>E13/D13*100</f>
        <v>71.34372509163612</v>
      </c>
      <c r="H13" s="30">
        <f>D13-E13</f>
        <v>1719949.62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C63</f>
        <v>4621000</v>
      </c>
      <c r="D14" s="35">
        <f>D63</f>
        <v>4621000</v>
      </c>
      <c r="E14" s="35">
        <f t="shared" si="2"/>
        <v>3278780.18</v>
      </c>
      <c r="F14" s="35">
        <f>F63</f>
        <v>0</v>
      </c>
      <c r="G14" s="27">
        <f>E14/D14*100</f>
        <v>70.95390997619563</v>
      </c>
      <c r="H14" s="30">
        <f>D14-E14</f>
        <v>1342219.8199999998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D64</f>
        <v>5000</v>
      </c>
      <c r="E15" s="35">
        <f t="shared" si="2"/>
        <v>200</v>
      </c>
      <c r="F15" s="35">
        <f>F64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D65</f>
        <v>1376000</v>
      </c>
      <c r="E16" s="35">
        <f t="shared" si="2"/>
        <v>1003070.2</v>
      </c>
      <c r="F16" s="35">
        <f>F65</f>
        <v>0</v>
      </c>
      <c r="G16" s="27">
        <f>E16/D16*100</f>
        <v>72.89754360465116</v>
      </c>
      <c r="H16" s="30">
        <f>D16-E16</f>
        <v>372929.80000000005</v>
      </c>
    </row>
    <row r="17" spans="1:8" s="7" customFormat="1" ht="23.25" customHeight="1">
      <c r="A17" s="13" t="s">
        <v>119</v>
      </c>
      <c r="B17" s="3" t="s">
        <v>120</v>
      </c>
      <c r="C17" s="35">
        <f>C32+C40+C49+C66</f>
        <v>3727040</v>
      </c>
      <c r="D17" s="35">
        <f>D32+D40+D49+D66</f>
        <v>4495742</v>
      </c>
      <c r="E17" s="35">
        <f>E32+E40+E49+E66</f>
        <v>1847609.0399999998</v>
      </c>
      <c r="F17" s="35">
        <f>F32+F40+F49+F66</f>
        <v>0</v>
      </c>
      <c r="G17" s="27">
        <f t="shared" si="0"/>
        <v>41.096865434003995</v>
      </c>
      <c r="H17" s="30">
        <f t="shared" si="1"/>
        <v>2648132.96</v>
      </c>
    </row>
    <row r="18" spans="1:8" s="7" customFormat="1" ht="25.5">
      <c r="A18" s="13" t="s">
        <v>121</v>
      </c>
      <c r="B18" s="3" t="s">
        <v>122</v>
      </c>
      <c r="C18" s="35">
        <f>C33+C41+C50+C67+C54</f>
        <v>9671669.18</v>
      </c>
      <c r="D18" s="35">
        <f>D33+D41+D50+D67+D54</f>
        <v>14235282.36</v>
      </c>
      <c r="E18" s="35">
        <f>E33+E41+E50+E67</f>
        <v>8363633.5600000005</v>
      </c>
      <c r="F18" s="35">
        <f>F33+F41+F50+F67+F54</f>
        <v>8985314.200000001</v>
      </c>
      <c r="G18" s="27">
        <f t="shared" si="0"/>
        <v>58.75284626247485</v>
      </c>
      <c r="H18" s="30">
        <f t="shared" si="1"/>
        <v>5871648.799999999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F70</f>
        <v>7599500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C34+C42+C51+C68</f>
        <v>119310</v>
      </c>
      <c r="D21" s="35">
        <f>D34+D42+D51+D68</f>
        <v>103377</v>
      </c>
      <c r="E21" s="35">
        <f>E34+E42+E51+E68</f>
        <v>37892.46000000001</v>
      </c>
      <c r="F21" s="35">
        <f>F34+F42+F51+F68</f>
        <v>64876.85</v>
      </c>
      <c r="G21" s="27">
        <f t="shared" si="0"/>
        <v>36.654633042166054</v>
      </c>
      <c r="H21" s="30">
        <f t="shared" si="1"/>
        <v>65484.53999999999</v>
      </c>
    </row>
    <row r="22" spans="1:8" s="7" customFormat="1" ht="12.75">
      <c r="A22" s="3" t="s">
        <v>344</v>
      </c>
      <c r="B22" s="3" t="s">
        <v>348</v>
      </c>
      <c r="C22" s="35"/>
      <c r="D22" s="35">
        <f>D52+D43+D69</f>
        <v>163359.04</v>
      </c>
      <c r="E22" s="35">
        <f>E52+E43+E69</f>
        <v>60205.37</v>
      </c>
      <c r="F22" s="35">
        <f>F52+F43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C55</f>
        <v>3333915.68</v>
      </c>
      <c r="D23" s="34">
        <f>D55</f>
        <v>951341.75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7050989.15</v>
      </c>
      <c r="E24" s="31">
        <f>E25</f>
        <v>5764466.76</v>
      </c>
      <c r="F24" s="31">
        <f>F25</f>
        <v>5407811.93</v>
      </c>
      <c r="G24" s="28">
        <f t="shared" si="0"/>
        <v>81.75401546320631</v>
      </c>
      <c r="H24" s="33">
        <f t="shared" si="1"/>
        <v>1286522.3900000006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6757287</v>
      </c>
      <c r="D25" s="31">
        <f>D26+D27</f>
        <v>7050989.15</v>
      </c>
      <c r="E25" s="31">
        <f>E26+E27</f>
        <v>5764466.76</v>
      </c>
      <c r="F25" s="31">
        <f>F26+F27</f>
        <v>5407811.93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5392677</v>
      </c>
      <c r="E26" s="32">
        <v>4429143.97</v>
      </c>
      <c r="F26" s="41">
        <v>4167755.61</v>
      </c>
      <c r="G26" s="27">
        <f t="shared" si="0"/>
        <v>82.13256551430764</v>
      </c>
      <c r="H26" s="30">
        <f t="shared" si="1"/>
        <v>963533.0300000003</v>
      </c>
    </row>
    <row r="27" spans="1:8" s="7" customFormat="1" ht="12.75">
      <c r="A27" s="3" t="s">
        <v>116</v>
      </c>
      <c r="B27" s="3" t="s">
        <v>288</v>
      </c>
      <c r="C27" s="32">
        <v>1548810</v>
      </c>
      <c r="D27" s="32">
        <v>1658312.15</v>
      </c>
      <c r="E27" s="30">
        <v>1335322.79</v>
      </c>
      <c r="F27" s="41">
        <v>1240056.32</v>
      </c>
      <c r="G27" s="27">
        <f t="shared" si="0"/>
        <v>80.52300587678864</v>
      </c>
      <c r="H27" s="30">
        <f t="shared" si="1"/>
        <v>322989.35999999987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733190</v>
      </c>
      <c r="E28" s="31">
        <f>E29+E32+E33+E34</f>
        <v>518847.93999999994</v>
      </c>
      <c r="F28" s="31">
        <f>F29+F32+F33+F34</f>
        <v>513009.69</v>
      </c>
      <c r="G28" s="28">
        <f t="shared" si="0"/>
        <v>70.76582332001254</v>
      </c>
      <c r="H28" s="33">
        <f t="shared" si="1"/>
        <v>214342.06000000006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391790</v>
      </c>
      <c r="E29" s="31">
        <f>E30+E31</f>
        <v>333054.22</v>
      </c>
      <c r="F29" s="31">
        <f>F30+F31</f>
        <v>323323.2</v>
      </c>
      <c r="G29" s="27">
        <f>E29/D29*100</f>
        <v>85.00835141274662</v>
      </c>
      <c r="H29" s="30">
        <f>D29-E29</f>
        <v>58735.78000000003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245487.84</v>
      </c>
      <c r="F30" s="30">
        <v>243316.38</v>
      </c>
      <c r="G30" s="27">
        <f t="shared" si="0"/>
        <v>86.25714687280393</v>
      </c>
      <c r="H30" s="30">
        <f t="shared" si="1"/>
        <v>39112.16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107190</v>
      </c>
      <c r="E31" s="30">
        <v>87566.38</v>
      </c>
      <c r="F31" s="30">
        <v>80006.82</v>
      </c>
      <c r="G31" s="27">
        <f t="shared" si="0"/>
        <v>81.69267655564886</v>
      </c>
      <c r="H31" s="30">
        <f t="shared" si="1"/>
        <v>19623.619999999995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14615.16</v>
      </c>
      <c r="F32" s="34"/>
      <c r="G32" s="27">
        <f t="shared" si="0"/>
        <v>60.896499999999996</v>
      </c>
      <c r="H32" s="30">
        <f t="shared" si="1"/>
        <v>9384.84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170354.18</v>
      </c>
      <c r="F33" s="34">
        <v>188971.79</v>
      </c>
      <c r="G33" s="27">
        <f t="shared" si="0"/>
        <v>53.841396965866</v>
      </c>
      <c r="H33" s="30">
        <f t="shared" si="1"/>
        <v>146045.82</v>
      </c>
    </row>
    <row r="34" spans="1:8" ht="14.25" customHeight="1">
      <c r="A34" s="5" t="s">
        <v>344</v>
      </c>
      <c r="B34" s="3" t="s">
        <v>365</v>
      </c>
      <c r="C34" s="34">
        <v>1000</v>
      </c>
      <c r="D34" s="34">
        <v>1000</v>
      </c>
      <c r="E34" s="34">
        <v>824.38</v>
      </c>
      <c r="F34" s="34">
        <v>714.7</v>
      </c>
      <c r="G34" s="27">
        <f t="shared" si="0"/>
        <v>82.438</v>
      </c>
      <c r="H34" s="30">
        <f t="shared" si="1"/>
        <v>175.62</v>
      </c>
    </row>
    <row r="35" spans="1:8" ht="63.75" customHeight="1">
      <c r="A35" s="26" t="s">
        <v>15</v>
      </c>
      <c r="B35" s="23" t="s">
        <v>16</v>
      </c>
      <c r="C35" s="31">
        <f>C36+C40+C41+C42</f>
        <v>27790204.68</v>
      </c>
      <c r="D35" s="31">
        <f>D36+D40+D41+D42+D43</f>
        <v>33961993.05</v>
      </c>
      <c r="E35" s="31">
        <f>E36+E40+E41+E42+E43</f>
        <v>24080284.459999997</v>
      </c>
      <c r="F35" s="31">
        <f>F36+F40+F41+F42+F43</f>
        <v>21463337.03</v>
      </c>
      <c r="G35" s="28">
        <f t="shared" si="0"/>
        <v>70.90362578117305</v>
      </c>
      <c r="H35" s="33">
        <f t="shared" si="1"/>
        <v>9881708.59</v>
      </c>
    </row>
    <row r="36" spans="1:8" ht="25.5">
      <c r="A36" s="17" t="s">
        <v>127</v>
      </c>
      <c r="B36" s="3" t="s">
        <v>294</v>
      </c>
      <c r="C36" s="34">
        <f>C37+C39+C38</f>
        <v>20979871.5</v>
      </c>
      <c r="D36" s="34">
        <f>D37+D39+D38</f>
        <v>22273960.36</v>
      </c>
      <c r="E36" s="34">
        <f>E37+E39+E38</f>
        <v>17629373.17</v>
      </c>
      <c r="F36" s="34">
        <f>F37+F39+F38</f>
        <v>16520039.31</v>
      </c>
      <c r="G36" s="27">
        <f t="shared" si="0"/>
        <v>79.14790582845413</v>
      </c>
      <c r="H36" s="30">
        <f t="shared" si="1"/>
        <v>4644587.189999998</v>
      </c>
    </row>
    <row r="37" spans="1:8" ht="14.25" customHeight="1">
      <c r="A37" s="3" t="s">
        <v>114</v>
      </c>
      <c r="B37" s="3" t="s">
        <v>295</v>
      </c>
      <c r="C37" s="35">
        <v>16108659</v>
      </c>
      <c r="D37" s="35">
        <v>16557648.39</v>
      </c>
      <c r="E37" s="34">
        <v>13091247.91</v>
      </c>
      <c r="F37" s="25">
        <v>12696217.46</v>
      </c>
      <c r="G37" s="27">
        <f t="shared" si="0"/>
        <v>79.06465701920851</v>
      </c>
      <c r="H37" s="30">
        <f t="shared" si="1"/>
        <v>3466400.4800000004</v>
      </c>
    </row>
    <row r="38" spans="1:8" ht="14.25" customHeight="1">
      <c r="A38" s="5" t="s">
        <v>117</v>
      </c>
      <c r="B38" s="3" t="s">
        <v>296</v>
      </c>
      <c r="C38" s="35">
        <v>29942.5</v>
      </c>
      <c r="D38" s="35">
        <v>292032.5</v>
      </c>
      <c r="E38" s="34">
        <v>270790</v>
      </c>
      <c r="F38" s="42">
        <v>4200</v>
      </c>
      <c r="G38" s="27">
        <f t="shared" si="0"/>
        <v>92.7259808411735</v>
      </c>
      <c r="H38" s="30">
        <f t="shared" si="1"/>
        <v>21242.5</v>
      </c>
    </row>
    <row r="39" spans="1:8" ht="13.5" customHeight="1">
      <c r="A39" s="3" t="s">
        <v>116</v>
      </c>
      <c r="B39" s="3" t="s">
        <v>297</v>
      </c>
      <c r="C39" s="34">
        <v>4841270</v>
      </c>
      <c r="D39" s="34">
        <v>5424279.47</v>
      </c>
      <c r="E39" s="34">
        <v>4267335.26</v>
      </c>
      <c r="F39" s="11">
        <v>3819621.85</v>
      </c>
      <c r="G39" s="27">
        <f t="shared" si="0"/>
        <v>78.67100660283641</v>
      </c>
      <c r="H39" s="30">
        <f t="shared" si="1"/>
        <v>1156944.21</v>
      </c>
    </row>
    <row r="40" spans="1:8" ht="25.5">
      <c r="A40" s="13" t="s">
        <v>119</v>
      </c>
      <c r="B40" s="3" t="s">
        <v>298</v>
      </c>
      <c r="C40" s="34">
        <v>1639840</v>
      </c>
      <c r="D40" s="34">
        <v>2315812</v>
      </c>
      <c r="E40" s="34">
        <v>1296853.83</v>
      </c>
      <c r="F40" s="34"/>
      <c r="G40" s="27">
        <f t="shared" si="0"/>
        <v>55.999961568555655</v>
      </c>
      <c r="H40" s="30">
        <f t="shared" si="1"/>
        <v>1018958.1699999999</v>
      </c>
    </row>
    <row r="41" spans="1:8" ht="25.5">
      <c r="A41" s="13" t="s">
        <v>121</v>
      </c>
      <c r="B41" s="3" t="s">
        <v>299</v>
      </c>
      <c r="C41" s="3">
        <v>5059183.18</v>
      </c>
      <c r="D41" s="3">
        <v>9143484.65</v>
      </c>
      <c r="E41" s="34">
        <v>5085472.68</v>
      </c>
      <c r="F41" s="34">
        <v>4879300.69</v>
      </c>
      <c r="G41" s="27">
        <f t="shared" si="0"/>
        <v>55.61854013721125</v>
      </c>
      <c r="H41" s="30">
        <f t="shared" si="1"/>
        <v>4058011.9700000007</v>
      </c>
    </row>
    <row r="42" spans="1:8" ht="12.75">
      <c r="A42" s="5" t="s">
        <v>125</v>
      </c>
      <c r="B42" s="3" t="s">
        <v>300</v>
      </c>
      <c r="C42" s="3">
        <v>111310</v>
      </c>
      <c r="D42" s="34">
        <v>84877</v>
      </c>
      <c r="E42" s="34">
        <v>26074.13</v>
      </c>
      <c r="F42" s="41">
        <v>63997.03</v>
      </c>
      <c r="G42" s="27">
        <f t="shared" si="0"/>
        <v>30.719900561989704</v>
      </c>
      <c r="H42" s="30">
        <f t="shared" si="1"/>
        <v>58802.869999999995</v>
      </c>
    </row>
    <row r="43" spans="1:8" ht="12.75">
      <c r="A43" s="3" t="s">
        <v>344</v>
      </c>
      <c r="B43" s="3" t="s">
        <v>354</v>
      </c>
      <c r="C43" s="3"/>
      <c r="D43" s="34">
        <v>143859.04</v>
      </c>
      <c r="E43" s="34">
        <v>42510.65</v>
      </c>
      <c r="F43" s="34"/>
      <c r="G43" s="27">
        <f t="shared" si="0"/>
        <v>29.550211095527956</v>
      </c>
      <c r="H43" s="30">
        <f t="shared" si="1"/>
        <v>101348.39000000001</v>
      </c>
    </row>
    <row r="44" spans="1:8" ht="51" customHeight="1">
      <c r="A44" s="26" t="s">
        <v>17</v>
      </c>
      <c r="B44" s="23" t="s">
        <v>18</v>
      </c>
      <c r="C44" s="31">
        <f>C45+C49+C50+C51</f>
        <v>6690700</v>
      </c>
      <c r="D44" s="31">
        <f>D45+D49+D50+D51+D52</f>
        <v>7942860</v>
      </c>
      <c r="E44" s="31">
        <f>E45+E49+E50+E51+E52</f>
        <v>5239643.77</v>
      </c>
      <c r="F44" s="31">
        <f>F45+F49+F50+F51+F52</f>
        <v>4482504.91</v>
      </c>
      <c r="G44" s="28">
        <f t="shared" si="0"/>
        <v>65.96671438247684</v>
      </c>
      <c r="H44" s="33">
        <f t="shared" si="1"/>
        <v>2703216.2300000004</v>
      </c>
    </row>
    <row r="45" spans="1:8" ht="25.5">
      <c r="A45" s="17" t="s">
        <v>127</v>
      </c>
      <c r="B45" s="3" t="s">
        <v>301</v>
      </c>
      <c r="C45" s="33">
        <f>C46+C47+C48</f>
        <v>5028700</v>
      </c>
      <c r="D45" s="33">
        <f>D46+D47+D48</f>
        <v>5147258.79</v>
      </c>
      <c r="E45" s="33">
        <f>E46+E47+E48</f>
        <v>4178242.91</v>
      </c>
      <c r="F45" s="33">
        <f>F46+F47+F48</f>
        <v>3888448.31</v>
      </c>
      <c r="G45" s="28">
        <f t="shared" si="0"/>
        <v>81.17413715660487</v>
      </c>
      <c r="H45" s="33">
        <f t="shared" si="1"/>
        <v>969015.8799999999</v>
      </c>
    </row>
    <row r="46" spans="1:8" ht="13.5" customHeight="1">
      <c r="A46" s="3" t="s">
        <v>114</v>
      </c>
      <c r="B46" s="3" t="s">
        <v>302</v>
      </c>
      <c r="C46" s="3">
        <v>3851600</v>
      </c>
      <c r="D46" s="34">
        <v>3918738.17</v>
      </c>
      <c r="E46" s="34">
        <v>3127420.71</v>
      </c>
      <c r="F46" s="34">
        <v>2959985.5</v>
      </c>
      <c r="G46" s="27">
        <f t="shared" si="0"/>
        <v>79.80683001334586</v>
      </c>
      <c r="H46" s="30">
        <f t="shared" si="1"/>
        <v>791317.46</v>
      </c>
    </row>
    <row r="47" spans="1:8" ht="13.5" customHeight="1">
      <c r="A47" s="5" t="s">
        <v>117</v>
      </c>
      <c r="B47" s="3" t="s">
        <v>303</v>
      </c>
      <c r="C47" s="3">
        <v>10000</v>
      </c>
      <c r="D47" s="34">
        <v>13000</v>
      </c>
      <c r="E47" s="34">
        <v>12449.16</v>
      </c>
      <c r="F47" s="34">
        <v>2608.66</v>
      </c>
      <c r="G47" s="27">
        <f t="shared" si="0"/>
        <v>95.76276923076922</v>
      </c>
      <c r="H47" s="30">
        <f t="shared" si="1"/>
        <v>550.8400000000001</v>
      </c>
    </row>
    <row r="48" spans="1:8" ht="12.75">
      <c r="A48" s="3" t="s">
        <v>116</v>
      </c>
      <c r="B48" s="3" t="s">
        <v>304</v>
      </c>
      <c r="C48" s="3">
        <v>1167100</v>
      </c>
      <c r="D48" s="34">
        <v>1215520.62</v>
      </c>
      <c r="E48" s="34">
        <v>1038373.04</v>
      </c>
      <c r="F48" s="34">
        <v>925854.15</v>
      </c>
      <c r="G48" s="27">
        <f t="shared" si="0"/>
        <v>85.42619704797768</v>
      </c>
      <c r="H48" s="30">
        <f t="shared" si="1"/>
        <v>177147.58000000007</v>
      </c>
    </row>
    <row r="49" spans="1:8" ht="25.5">
      <c r="A49" s="13" t="s">
        <v>119</v>
      </c>
      <c r="B49" s="3" t="s">
        <v>305</v>
      </c>
      <c r="C49" s="3">
        <v>1020000</v>
      </c>
      <c r="D49" s="34">
        <v>2088744</v>
      </c>
      <c r="E49" s="34">
        <v>522295.62</v>
      </c>
      <c r="F49" s="3"/>
      <c r="G49" s="27">
        <f t="shared" si="0"/>
        <v>25.005248129976675</v>
      </c>
      <c r="H49" s="30">
        <f t="shared" si="1"/>
        <v>1566448.38</v>
      </c>
    </row>
    <row r="50" spans="1:8" ht="27" customHeight="1">
      <c r="A50" s="13" t="s">
        <v>121</v>
      </c>
      <c r="B50" s="3" t="s">
        <v>306</v>
      </c>
      <c r="C50" s="3">
        <v>640000</v>
      </c>
      <c r="D50" s="35">
        <v>689857.21</v>
      </c>
      <c r="E50" s="35">
        <v>525167.23</v>
      </c>
      <c r="F50" s="3">
        <v>593891.48</v>
      </c>
      <c r="G50" s="27">
        <f t="shared" si="0"/>
        <v>76.12694661841688</v>
      </c>
      <c r="H50" s="30">
        <f t="shared" si="1"/>
        <v>164689.97999999998</v>
      </c>
    </row>
    <row r="51" spans="1:8" ht="13.5" customHeight="1">
      <c r="A51" s="5" t="s">
        <v>125</v>
      </c>
      <c r="B51" s="3" t="s">
        <v>307</v>
      </c>
      <c r="C51" s="35">
        <v>2000</v>
      </c>
      <c r="D51" s="35">
        <v>2000</v>
      </c>
      <c r="E51" s="35">
        <v>8.66</v>
      </c>
      <c r="F51" s="34">
        <v>165.12</v>
      </c>
      <c r="G51" s="27">
        <f t="shared" si="0"/>
        <v>0.43299999999999994</v>
      </c>
      <c r="H51" s="30">
        <f t="shared" si="1"/>
        <v>1991.34</v>
      </c>
    </row>
    <row r="52" spans="1:8" ht="13.5" customHeight="1">
      <c r="A52" s="3" t="s">
        <v>344</v>
      </c>
      <c r="B52" s="3" t="s">
        <v>347</v>
      </c>
      <c r="C52" s="35"/>
      <c r="D52" s="35">
        <v>15000</v>
      </c>
      <c r="E52" s="35">
        <v>13929.35</v>
      </c>
      <c r="F52" s="11"/>
      <c r="G52" s="27"/>
      <c r="H52" s="30"/>
    </row>
    <row r="53" spans="1:8" ht="26.25" customHeight="1">
      <c r="A53" s="24" t="s">
        <v>19</v>
      </c>
      <c r="B53" s="23" t="s">
        <v>20</v>
      </c>
      <c r="C53" s="31">
        <f>C54</f>
        <v>20000</v>
      </c>
      <c r="D53" s="31">
        <f>D54</f>
        <v>0</v>
      </c>
      <c r="E53" s="31">
        <f>E54</f>
        <v>0</v>
      </c>
      <c r="F53" s="31">
        <f>F54</f>
        <v>2589751.94</v>
      </c>
      <c r="G53" s="28" t="e">
        <f t="shared" si="0"/>
        <v>#DIV/0!</v>
      </c>
      <c r="H53" s="33">
        <f t="shared" si="1"/>
        <v>0</v>
      </c>
    </row>
    <row r="54" spans="1:8" ht="25.5">
      <c r="A54" s="13" t="s">
        <v>121</v>
      </c>
      <c r="B54" s="3" t="s">
        <v>308</v>
      </c>
      <c r="C54" s="34">
        <v>20000</v>
      </c>
      <c r="D54" s="34"/>
      <c r="E54" s="34"/>
      <c r="F54" s="34">
        <v>2589751.94</v>
      </c>
      <c r="G54" s="27" t="e">
        <f t="shared" si="0"/>
        <v>#DIV/0!</v>
      </c>
      <c r="H54" s="30">
        <f t="shared" si="1"/>
        <v>0</v>
      </c>
    </row>
    <row r="55" spans="1:8" ht="12.75">
      <c r="A55" s="23" t="s">
        <v>21</v>
      </c>
      <c r="B55" s="23" t="s">
        <v>22</v>
      </c>
      <c r="C55" s="31">
        <f>C56</f>
        <v>3333915.68</v>
      </c>
      <c r="D55" s="31">
        <f>D56</f>
        <v>951341.75</v>
      </c>
      <c r="E55" s="31">
        <f>E56</f>
        <v>0</v>
      </c>
      <c r="F55" s="31">
        <f>F56</f>
        <v>0</v>
      </c>
      <c r="G55" s="27">
        <f t="shared" si="0"/>
        <v>0</v>
      </c>
      <c r="H55" s="33">
        <f t="shared" si="1"/>
        <v>951341.75</v>
      </c>
    </row>
    <row r="56" spans="1:8" ht="12.75">
      <c r="A56" s="3" t="s">
        <v>129</v>
      </c>
      <c r="B56" s="3" t="s">
        <v>309</v>
      </c>
      <c r="C56" s="3">
        <v>3333915.68</v>
      </c>
      <c r="D56" s="3">
        <v>951341.75</v>
      </c>
      <c r="E56" s="34">
        <v>0</v>
      </c>
      <c r="F56" s="34">
        <v>0</v>
      </c>
      <c r="G56" s="27">
        <f t="shared" si="0"/>
        <v>0</v>
      </c>
      <c r="H56" s="30">
        <f t="shared" si="1"/>
        <v>951341.75</v>
      </c>
    </row>
    <row r="57" spans="1:8" ht="12.75">
      <c r="A57" s="23" t="s">
        <v>23</v>
      </c>
      <c r="B57" s="23" t="s">
        <v>24</v>
      </c>
      <c r="C57" s="31">
        <f>C62+C66+C67+C68+C58</f>
        <v>11245600</v>
      </c>
      <c r="D57" s="31">
        <f>D62+D66+D67+D68+D58+D69</f>
        <v>10719840.5</v>
      </c>
      <c r="E57" s="31">
        <f>E62+E66+E67+E68+E58+E69</f>
        <v>7364238.619999999</v>
      </c>
      <c r="F57" s="31">
        <f>F62+F66+F67+F68+F58+F70</f>
        <v>8706637.67</v>
      </c>
      <c r="G57" s="28">
        <f t="shared" si="0"/>
        <v>68.69727791192415</v>
      </c>
      <c r="H57" s="33">
        <f t="shared" si="1"/>
        <v>3355601.880000001</v>
      </c>
    </row>
    <row r="58" spans="1:8" ht="25.5">
      <c r="A58" s="17" t="s">
        <v>127</v>
      </c>
      <c r="B58" s="3" t="s">
        <v>310</v>
      </c>
      <c r="C58" s="39">
        <f>C59+C61</f>
        <v>544314</v>
      </c>
      <c r="D58" s="39">
        <f>D59+D61</f>
        <v>545114</v>
      </c>
      <c r="E58" s="39">
        <f>E59+E61</f>
        <v>470953.68000000005</v>
      </c>
      <c r="F58" s="39">
        <f>F59+F61+F60</f>
        <v>373739.37</v>
      </c>
      <c r="G58" s="27">
        <f>E58/D58*100</f>
        <v>86.39544755775856</v>
      </c>
      <c r="H58" s="30">
        <f>D58-E58</f>
        <v>74160.31999999995</v>
      </c>
    </row>
    <row r="59" spans="1:8" ht="12.75">
      <c r="A59" s="3" t="s">
        <v>114</v>
      </c>
      <c r="B59" s="3" t="s">
        <v>311</v>
      </c>
      <c r="C59" s="39">
        <v>418003</v>
      </c>
      <c r="D59" s="39">
        <v>418617</v>
      </c>
      <c r="E59" s="39">
        <v>354981.59</v>
      </c>
      <c r="F59" s="34">
        <v>311507.56</v>
      </c>
      <c r="G59" s="27">
        <f>E59/D59*100</f>
        <v>84.79865605075761</v>
      </c>
      <c r="H59" s="30">
        <f>D59-E59</f>
        <v>63635.409999999974</v>
      </c>
    </row>
    <row r="60" spans="1:8" ht="12.75">
      <c r="A60" s="5" t="s">
        <v>117</v>
      </c>
      <c r="B60" s="3" t="s">
        <v>398</v>
      </c>
      <c r="C60" s="39"/>
      <c r="D60" s="39"/>
      <c r="E60" s="39"/>
      <c r="F60" s="34">
        <v>300</v>
      </c>
      <c r="G60" s="27"/>
      <c r="H60" s="30"/>
    </row>
    <row r="61" spans="1:8" ht="12.75">
      <c r="A61" s="3" t="s">
        <v>116</v>
      </c>
      <c r="B61" s="3" t="s">
        <v>312</v>
      </c>
      <c r="C61" s="39">
        <v>126311</v>
      </c>
      <c r="D61" s="39">
        <v>126497</v>
      </c>
      <c r="E61" s="39">
        <v>115972.09</v>
      </c>
      <c r="F61" s="34">
        <v>61931.81</v>
      </c>
      <c r="G61" s="27">
        <f>E61/D61*100</f>
        <v>91.67971572448359</v>
      </c>
      <c r="H61" s="30">
        <f>D61-E61</f>
        <v>10524.910000000003</v>
      </c>
    </row>
    <row r="62" spans="1:8" s="2" customFormat="1" ht="25.5">
      <c r="A62" s="17" t="s">
        <v>131</v>
      </c>
      <c r="B62" s="3" t="s">
        <v>313</v>
      </c>
      <c r="C62" s="34">
        <f>C63+C64+C65</f>
        <v>6017000</v>
      </c>
      <c r="D62" s="34">
        <f>D63+D64+D65</f>
        <v>6002000</v>
      </c>
      <c r="E62" s="34">
        <f>E63+E64+E65</f>
        <v>4282050.38</v>
      </c>
      <c r="F62" s="34">
        <f>F63+F64+F65</f>
        <v>0</v>
      </c>
      <c r="G62" s="27">
        <f t="shared" si="0"/>
        <v>71.34372509163612</v>
      </c>
      <c r="H62" s="30">
        <f t="shared" si="1"/>
        <v>1719949.62</v>
      </c>
    </row>
    <row r="63" spans="1:8" s="2" customFormat="1" ht="12.75">
      <c r="A63" s="3" t="s">
        <v>132</v>
      </c>
      <c r="B63" s="3" t="s">
        <v>314</v>
      </c>
      <c r="C63" s="3">
        <v>4621000</v>
      </c>
      <c r="D63" s="34">
        <v>4621000</v>
      </c>
      <c r="E63" s="34">
        <v>3278780.18</v>
      </c>
      <c r="F63" s="3"/>
      <c r="G63" s="27">
        <f t="shared" si="0"/>
        <v>70.95390997619563</v>
      </c>
      <c r="H63" s="30">
        <f t="shared" si="1"/>
        <v>1342219.8199999998</v>
      </c>
    </row>
    <row r="64" spans="1:8" s="2" customFormat="1" ht="12.75">
      <c r="A64" s="5" t="s">
        <v>133</v>
      </c>
      <c r="B64" s="3" t="s">
        <v>315</v>
      </c>
      <c r="C64" s="3">
        <v>5000</v>
      </c>
      <c r="D64" s="34">
        <v>5000</v>
      </c>
      <c r="E64" s="34">
        <v>200</v>
      </c>
      <c r="F64" s="3"/>
      <c r="G64" s="27">
        <f t="shared" si="0"/>
        <v>4</v>
      </c>
      <c r="H64" s="30">
        <f t="shared" si="1"/>
        <v>4800</v>
      </c>
    </row>
    <row r="65" spans="1:8" s="2" customFormat="1" ht="25.5">
      <c r="A65" s="17" t="s">
        <v>134</v>
      </c>
      <c r="B65" s="3" t="s">
        <v>316</v>
      </c>
      <c r="C65" s="3">
        <v>1391000</v>
      </c>
      <c r="D65" s="34">
        <v>1376000</v>
      </c>
      <c r="E65" s="34">
        <v>1003070.2</v>
      </c>
      <c r="F65" s="3"/>
      <c r="G65" s="27">
        <f t="shared" si="0"/>
        <v>72.89754360465116</v>
      </c>
      <c r="H65" s="30">
        <f t="shared" si="1"/>
        <v>372929.80000000005</v>
      </c>
    </row>
    <row r="66" spans="1:8" s="2" customFormat="1" ht="25.5">
      <c r="A66" s="13" t="s">
        <v>119</v>
      </c>
      <c r="B66" s="3" t="s">
        <v>317</v>
      </c>
      <c r="C66" s="3">
        <v>1061200</v>
      </c>
      <c r="D66" s="34">
        <v>67186</v>
      </c>
      <c r="E66" s="34">
        <v>13844.43</v>
      </c>
      <c r="F66" s="3"/>
      <c r="G66" s="27">
        <f t="shared" si="0"/>
        <v>20.60612329949692</v>
      </c>
      <c r="H66" s="30">
        <f t="shared" si="1"/>
        <v>53341.57</v>
      </c>
    </row>
    <row r="67" spans="1:8" ht="25.5">
      <c r="A67" s="13" t="s">
        <v>121</v>
      </c>
      <c r="B67" s="3" t="s">
        <v>318</v>
      </c>
      <c r="C67" s="34">
        <v>3618086</v>
      </c>
      <c r="D67" s="34">
        <v>4085540.5</v>
      </c>
      <c r="E67" s="34">
        <v>2582639.47</v>
      </c>
      <c r="F67" s="11">
        <v>733398.3</v>
      </c>
      <c r="G67" s="27">
        <f t="shared" si="0"/>
        <v>63.21414437086109</v>
      </c>
      <c r="H67" s="30">
        <f t="shared" si="1"/>
        <v>1502901.0299999998</v>
      </c>
    </row>
    <row r="68" spans="1:8" ht="12.75">
      <c r="A68" s="5" t="s">
        <v>125</v>
      </c>
      <c r="B68" s="3" t="s">
        <v>319</v>
      </c>
      <c r="C68" s="34">
        <v>5000</v>
      </c>
      <c r="D68" s="34">
        <v>15500</v>
      </c>
      <c r="E68" s="34">
        <v>10985.29</v>
      </c>
      <c r="F68" s="11"/>
      <c r="G68" s="27"/>
      <c r="H68" s="30"/>
    </row>
    <row r="69" spans="1:8" ht="12.75">
      <c r="A69" s="3" t="s">
        <v>344</v>
      </c>
      <c r="B69" s="3" t="s">
        <v>363</v>
      </c>
      <c r="C69" s="34"/>
      <c r="D69" s="34">
        <v>4500</v>
      </c>
      <c r="E69" s="34">
        <v>3765.37</v>
      </c>
      <c r="F69" s="11"/>
      <c r="G69" s="27"/>
      <c r="H69" s="30"/>
    </row>
    <row r="70" spans="1:8" ht="51">
      <c r="A70" s="17" t="s">
        <v>170</v>
      </c>
      <c r="B70" s="3" t="s">
        <v>320</v>
      </c>
      <c r="C70" s="34"/>
      <c r="D70" s="34"/>
      <c r="E70" s="34"/>
      <c r="F70" s="34">
        <v>7599500</v>
      </c>
      <c r="G70" s="27"/>
      <c r="H70" s="30">
        <f>D70-E70</f>
        <v>0</v>
      </c>
    </row>
    <row r="71" spans="1:8" ht="12.75">
      <c r="A71" s="1" t="s">
        <v>25</v>
      </c>
      <c r="B71" s="1" t="s">
        <v>321</v>
      </c>
      <c r="C71" s="33">
        <f>C72+C73+C74</f>
        <v>1371600</v>
      </c>
      <c r="D71" s="33">
        <f>D72+D73+D74</f>
        <v>1371600</v>
      </c>
      <c r="E71" s="33">
        <f>E72+E73+E74</f>
        <v>958485.65</v>
      </c>
      <c r="F71" s="33">
        <f>F72+F73+F74</f>
        <v>1097016.73</v>
      </c>
      <c r="G71" s="28">
        <f t="shared" si="0"/>
        <v>69.88084354039079</v>
      </c>
      <c r="H71" s="33">
        <f t="shared" si="1"/>
        <v>413114.35</v>
      </c>
    </row>
    <row r="72" spans="1:8" ht="12.75">
      <c r="A72" s="3" t="s">
        <v>114</v>
      </c>
      <c r="B72" s="3" t="s">
        <v>326</v>
      </c>
      <c r="C72" s="34">
        <v>993543.08</v>
      </c>
      <c r="D72" s="34">
        <v>1027717.49</v>
      </c>
      <c r="E72" s="34">
        <v>728055.14</v>
      </c>
      <c r="F72" s="3">
        <v>838570.83</v>
      </c>
      <c r="G72" s="27">
        <f>E72/D72*100</f>
        <v>70.84195287948248</v>
      </c>
      <c r="H72" s="30">
        <f>D72-E72</f>
        <v>299662.35</v>
      </c>
    </row>
    <row r="73" spans="1:8" ht="12.75">
      <c r="A73" s="3" t="s">
        <v>116</v>
      </c>
      <c r="B73" s="3" t="s">
        <v>327</v>
      </c>
      <c r="C73" s="34">
        <v>276671.36</v>
      </c>
      <c r="D73" s="34">
        <v>321223.31</v>
      </c>
      <c r="E73" s="34">
        <v>227577.51</v>
      </c>
      <c r="F73" s="3">
        <v>248535.9</v>
      </c>
      <c r="G73" s="27">
        <f>E73/D73*100</f>
        <v>70.84713435024376</v>
      </c>
      <c r="H73" s="30">
        <f>D73-E73</f>
        <v>93645.79999999999</v>
      </c>
    </row>
    <row r="74" spans="1:8" ht="25.5">
      <c r="A74" s="13" t="s">
        <v>121</v>
      </c>
      <c r="B74" s="3" t="s">
        <v>328</v>
      </c>
      <c r="C74" s="34">
        <v>101385.56</v>
      </c>
      <c r="D74" s="34">
        <v>22659.2</v>
      </c>
      <c r="E74" s="34">
        <v>2853</v>
      </c>
      <c r="F74" s="3">
        <v>9910</v>
      </c>
      <c r="G74" s="27">
        <f>E74/D74*100</f>
        <v>12.590912300522525</v>
      </c>
      <c r="H74" s="30">
        <f>D74-E74</f>
        <v>19806.2</v>
      </c>
    </row>
    <row r="75" spans="1:8" ht="25.5">
      <c r="A75" s="14" t="s">
        <v>26</v>
      </c>
      <c r="B75" s="1" t="s">
        <v>27</v>
      </c>
      <c r="C75" s="33">
        <f>C76+C80+C87+C84+C85</f>
        <v>3485467</v>
      </c>
      <c r="D75" s="33">
        <f>D76+D80+D87+D84+D85+D89+D86</f>
        <v>4322454</v>
      </c>
      <c r="E75" s="33">
        <f>E76+E80+E87+E84+E85+E89+E86</f>
        <v>3482030.74</v>
      </c>
      <c r="F75" s="33">
        <f>F76+F80+F87+F84+F85+F89+F88</f>
        <v>3722665.91</v>
      </c>
      <c r="G75" s="28">
        <f t="shared" si="0"/>
        <v>80.55680268662199</v>
      </c>
      <c r="H75" s="33">
        <f t="shared" si="1"/>
        <v>840423.2599999998</v>
      </c>
    </row>
    <row r="76" spans="1:8" ht="25.5">
      <c r="A76" s="17" t="s">
        <v>127</v>
      </c>
      <c r="B76" s="3" t="s">
        <v>128</v>
      </c>
      <c r="C76" s="34">
        <f>C77+C78+C79</f>
        <v>2536567</v>
      </c>
      <c r="D76" s="34">
        <f>D77+D78+D79</f>
        <v>2891067</v>
      </c>
      <c r="E76" s="34">
        <f>E77+E78+E79</f>
        <v>2433552.31</v>
      </c>
      <c r="F76" s="34">
        <f>F77+F78+F79</f>
        <v>2478645.91</v>
      </c>
      <c r="G76" s="27">
        <f t="shared" si="0"/>
        <v>84.17488456683986</v>
      </c>
      <c r="H76" s="30">
        <f t="shared" si="1"/>
        <v>457514.68999999994</v>
      </c>
    </row>
    <row r="77" spans="1:8" ht="12.75">
      <c r="A77" s="3" t="s">
        <v>114</v>
      </c>
      <c r="B77" s="3" t="s">
        <v>113</v>
      </c>
      <c r="C77" s="34">
        <f>C92+C109</f>
        <v>1944051</v>
      </c>
      <c r="D77" s="34">
        <f>D92+D109</f>
        <v>2211651</v>
      </c>
      <c r="E77" s="34">
        <f>E92+E109</f>
        <v>1863511.24</v>
      </c>
      <c r="F77" s="34">
        <f>F92+F109</f>
        <v>1759238.07</v>
      </c>
      <c r="G77" s="27">
        <f t="shared" si="0"/>
        <v>84.2588292637491</v>
      </c>
      <c r="H77" s="30">
        <f t="shared" si="1"/>
        <v>348139.76</v>
      </c>
    </row>
    <row r="78" spans="1:8" ht="12.75">
      <c r="A78" s="3" t="s">
        <v>116</v>
      </c>
      <c r="B78" s="3" t="s">
        <v>115</v>
      </c>
      <c r="C78" s="34">
        <f>C94+C110</f>
        <v>592516</v>
      </c>
      <c r="D78" s="34">
        <f>D94+D110</f>
        <v>679416</v>
      </c>
      <c r="E78" s="34">
        <f>E94+E110</f>
        <v>570041.07</v>
      </c>
      <c r="F78" s="34">
        <f>F94+F110</f>
        <v>532777.8400000001</v>
      </c>
      <c r="G78" s="27">
        <f t="shared" si="0"/>
        <v>83.9016258080469</v>
      </c>
      <c r="H78" s="30">
        <f t="shared" si="1"/>
        <v>109374.93000000005</v>
      </c>
    </row>
    <row r="79" spans="1:8" ht="12.75">
      <c r="A79" s="5" t="s">
        <v>117</v>
      </c>
      <c r="B79" s="3" t="s">
        <v>118</v>
      </c>
      <c r="C79" s="34"/>
      <c r="D79" s="34"/>
      <c r="E79" s="34"/>
      <c r="F79" s="34">
        <f>F93</f>
        <v>186630</v>
      </c>
      <c r="G79" s="27"/>
      <c r="H79" s="30">
        <f>D79-E79</f>
        <v>0</v>
      </c>
    </row>
    <row r="80" spans="1:8" ht="25.5">
      <c r="A80" s="17" t="s">
        <v>131</v>
      </c>
      <c r="B80" s="3" t="s">
        <v>138</v>
      </c>
      <c r="C80" s="34">
        <f>C81+C82+C83</f>
        <v>657000</v>
      </c>
      <c r="D80" s="34">
        <f>D81+D82+D83</f>
        <v>657000</v>
      </c>
      <c r="E80" s="34">
        <f>E81+E82+E83</f>
        <v>547321.06</v>
      </c>
      <c r="F80" s="34">
        <f>F81+F82+F83</f>
        <v>0</v>
      </c>
      <c r="G80" s="27">
        <f aca="true" t="shared" si="3" ref="G80:G167">E80/D80*100</f>
        <v>83.30609741248098</v>
      </c>
      <c r="H80" s="30">
        <f aca="true" t="shared" si="4" ref="H80:H167">D80-E80</f>
        <v>109678.93999999994</v>
      </c>
    </row>
    <row r="81" spans="1:8" ht="12.75">
      <c r="A81" s="3" t="s">
        <v>132</v>
      </c>
      <c r="B81" s="3" t="s">
        <v>135</v>
      </c>
      <c r="C81" s="34">
        <f>C100</f>
        <v>504000</v>
      </c>
      <c r="D81" s="34">
        <f aca="true" t="shared" si="5" ref="D81:E83">D100</f>
        <v>504000</v>
      </c>
      <c r="E81" s="34">
        <f t="shared" si="5"/>
        <v>414366.27</v>
      </c>
      <c r="F81" s="34">
        <f>F100</f>
        <v>0</v>
      </c>
      <c r="G81" s="27">
        <f t="shared" si="3"/>
        <v>82.21552976190478</v>
      </c>
      <c r="H81" s="30">
        <f t="shared" si="4"/>
        <v>89633.72999999998</v>
      </c>
    </row>
    <row r="82" spans="1:8" ht="12.75">
      <c r="A82" s="5" t="s">
        <v>133</v>
      </c>
      <c r="B82" s="3" t="s">
        <v>136</v>
      </c>
      <c r="C82" s="34">
        <f>C101</f>
        <v>6000</v>
      </c>
      <c r="D82" s="34">
        <f t="shared" si="5"/>
        <v>6000</v>
      </c>
      <c r="E82" s="34">
        <f t="shared" si="5"/>
        <v>0</v>
      </c>
      <c r="F82" s="34">
        <f>F101</f>
        <v>0</v>
      </c>
      <c r="G82" s="27">
        <f t="shared" si="3"/>
        <v>0</v>
      </c>
      <c r="H82" s="30">
        <f t="shared" si="4"/>
        <v>6000</v>
      </c>
    </row>
    <row r="83" spans="1:8" ht="25.5">
      <c r="A83" s="17" t="s">
        <v>134</v>
      </c>
      <c r="B83" s="3" t="s">
        <v>137</v>
      </c>
      <c r="C83" s="34">
        <f>C102</f>
        <v>147000</v>
      </c>
      <c r="D83" s="34">
        <f t="shared" si="5"/>
        <v>147000</v>
      </c>
      <c r="E83" s="34">
        <f t="shared" si="5"/>
        <v>132954.79</v>
      </c>
      <c r="F83" s="34">
        <f>F102</f>
        <v>0</v>
      </c>
      <c r="G83" s="27">
        <f t="shared" si="3"/>
        <v>90.44543537414967</v>
      </c>
      <c r="H83" s="30">
        <f t="shared" si="4"/>
        <v>14045.209999999992</v>
      </c>
    </row>
    <row r="84" spans="1:8" ht="25.5">
      <c r="A84" s="13" t="s">
        <v>119</v>
      </c>
      <c r="B84" s="3" t="s">
        <v>120</v>
      </c>
      <c r="C84" s="34">
        <f>C103</f>
        <v>5000</v>
      </c>
      <c r="D84" s="34">
        <f>D103+D95</f>
        <v>50000</v>
      </c>
      <c r="E84" s="34">
        <f>E103+E95</f>
        <v>39695.66</v>
      </c>
      <c r="F84" s="34">
        <f>F103+F95</f>
        <v>0</v>
      </c>
      <c r="G84" s="27">
        <f t="shared" si="3"/>
        <v>79.39132000000001</v>
      </c>
      <c r="H84" s="30">
        <f t="shared" si="4"/>
        <v>10304.339999999997</v>
      </c>
    </row>
    <row r="85" spans="1:8" ht="25.5">
      <c r="A85" s="13" t="s">
        <v>121</v>
      </c>
      <c r="B85" s="3" t="s">
        <v>122</v>
      </c>
      <c r="C85" s="34">
        <f>C96+C104+C114+C111</f>
        <v>286900</v>
      </c>
      <c r="D85" s="34">
        <f>D96+D104+D114+D111</f>
        <v>584487</v>
      </c>
      <c r="E85" s="34">
        <f>E96+E104+E114+E111</f>
        <v>330311.70999999996</v>
      </c>
      <c r="F85" s="34">
        <f>F96+F104+F114+F111</f>
        <v>718020</v>
      </c>
      <c r="G85" s="27">
        <f t="shared" si="3"/>
        <v>56.513097810558655</v>
      </c>
      <c r="H85" s="30">
        <f t="shared" si="4"/>
        <v>254175.29000000004</v>
      </c>
    </row>
    <row r="86" spans="1:8" ht="12.75">
      <c r="A86" s="13" t="s">
        <v>389</v>
      </c>
      <c r="B86" s="3" t="s">
        <v>391</v>
      </c>
      <c r="C86" s="34"/>
      <c r="D86" s="34">
        <f>D105</f>
        <v>9900</v>
      </c>
      <c r="E86" s="34">
        <f>E105</f>
        <v>9900</v>
      </c>
      <c r="F86" s="34"/>
      <c r="G86" s="27"/>
      <c r="H86" s="30"/>
    </row>
    <row r="87" spans="1:8" ht="12.75">
      <c r="A87" s="5" t="s">
        <v>123</v>
      </c>
      <c r="B87" s="3" t="s">
        <v>124</v>
      </c>
      <c r="C87" s="34">
        <f>C97</f>
        <v>0</v>
      </c>
      <c r="D87" s="34">
        <f>D97</f>
        <v>0</v>
      </c>
      <c r="E87" s="34">
        <f>E112</f>
        <v>0</v>
      </c>
      <c r="F87" s="34">
        <f>F97</f>
        <v>0</v>
      </c>
      <c r="G87" s="27"/>
      <c r="H87" s="30">
        <f t="shared" si="4"/>
        <v>0</v>
      </c>
    </row>
    <row r="88" spans="1:8" ht="51">
      <c r="A88" s="17" t="s">
        <v>170</v>
      </c>
      <c r="B88" s="3" t="s">
        <v>285</v>
      </c>
      <c r="C88" s="34"/>
      <c r="D88" s="34"/>
      <c r="E88" s="34"/>
      <c r="F88" s="34">
        <f>F106</f>
        <v>526000</v>
      </c>
      <c r="G88" s="27"/>
      <c r="H88" s="30">
        <f>D88-E88</f>
        <v>0</v>
      </c>
    </row>
    <row r="89" spans="1:8" ht="38.25">
      <c r="A89" s="13" t="s">
        <v>141</v>
      </c>
      <c r="B89" s="3" t="s">
        <v>142</v>
      </c>
      <c r="C89" s="34"/>
      <c r="D89" s="34">
        <f>D112+D107</f>
        <v>130000</v>
      </c>
      <c r="E89" s="34">
        <f>E112+E107</f>
        <v>121250</v>
      </c>
      <c r="F89" s="34">
        <f>F112+F107</f>
        <v>0</v>
      </c>
      <c r="G89" s="27"/>
      <c r="H89" s="30"/>
    </row>
    <row r="90" spans="1:8" ht="12.75">
      <c r="A90" s="23" t="s">
        <v>28</v>
      </c>
      <c r="B90" s="23" t="s">
        <v>29</v>
      </c>
      <c r="C90" s="31">
        <f>C91+C96+C97</f>
        <v>528000</v>
      </c>
      <c r="D90" s="31">
        <f>D91+D96+D97+D95</f>
        <v>669500</v>
      </c>
      <c r="E90" s="31">
        <f>E91+E96+E97+E95</f>
        <v>549531.4000000001</v>
      </c>
      <c r="F90" s="31">
        <f>F91+F96+F97+F95+F93</f>
        <v>649616.0800000001</v>
      </c>
      <c r="G90" s="28">
        <f t="shared" si="3"/>
        <v>82.0808663181479</v>
      </c>
      <c r="H90" s="33">
        <f t="shared" si="4"/>
        <v>119968.59999999986</v>
      </c>
    </row>
    <row r="91" spans="1:8" ht="25.5">
      <c r="A91" s="17" t="s">
        <v>127</v>
      </c>
      <c r="B91" s="3" t="s">
        <v>268</v>
      </c>
      <c r="C91" s="34">
        <f>C92+C94</f>
        <v>460200</v>
      </c>
      <c r="D91" s="34">
        <f>D92+D94</f>
        <v>525300</v>
      </c>
      <c r="E91" s="34">
        <f>E92+E94</f>
        <v>437075.72000000003</v>
      </c>
      <c r="F91" s="34">
        <f>F92+F94</f>
        <v>435736.08</v>
      </c>
      <c r="G91" s="27">
        <f t="shared" si="3"/>
        <v>83.20497239672568</v>
      </c>
      <c r="H91" s="30">
        <f t="shared" si="4"/>
        <v>88224.27999999997</v>
      </c>
    </row>
    <row r="92" spans="1:8" ht="12.75">
      <c r="A92" s="3" t="s">
        <v>114</v>
      </c>
      <c r="B92" s="3" t="s">
        <v>269</v>
      </c>
      <c r="C92" s="34">
        <v>353500</v>
      </c>
      <c r="D92" s="25">
        <v>403500</v>
      </c>
      <c r="E92" s="25">
        <v>326096.45</v>
      </c>
      <c r="F92" s="3">
        <v>334666.7</v>
      </c>
      <c r="G92" s="27">
        <f t="shared" si="3"/>
        <v>80.81696406443618</v>
      </c>
      <c r="H92" s="30">
        <f t="shared" si="4"/>
        <v>77403.54999999999</v>
      </c>
    </row>
    <row r="93" spans="1:8" ht="12.75">
      <c r="A93" s="5" t="s">
        <v>117</v>
      </c>
      <c r="B93" s="3" t="s">
        <v>323</v>
      </c>
      <c r="C93" s="34"/>
      <c r="D93" s="25"/>
      <c r="E93" s="25"/>
      <c r="F93" s="3">
        <v>186630</v>
      </c>
      <c r="G93" s="27"/>
      <c r="H93" s="30">
        <f>D93-E93</f>
        <v>0</v>
      </c>
    </row>
    <row r="94" spans="1:8" ht="12.75">
      <c r="A94" s="3" t="s">
        <v>116</v>
      </c>
      <c r="B94" s="3" t="s">
        <v>270</v>
      </c>
      <c r="C94" s="34">
        <v>106700</v>
      </c>
      <c r="D94" s="25">
        <v>121800</v>
      </c>
      <c r="E94" s="25">
        <v>110979.27</v>
      </c>
      <c r="F94" s="3">
        <v>101069.38</v>
      </c>
      <c r="G94" s="27">
        <f t="shared" si="3"/>
        <v>91.11598522167488</v>
      </c>
      <c r="H94" s="30">
        <f t="shared" si="4"/>
        <v>10820.729999999996</v>
      </c>
    </row>
    <row r="95" spans="1:8" ht="25.5">
      <c r="A95" s="13" t="s">
        <v>119</v>
      </c>
      <c r="B95" s="3" t="s">
        <v>355</v>
      </c>
      <c r="C95" s="34"/>
      <c r="D95" s="25">
        <v>12000</v>
      </c>
      <c r="E95" s="25">
        <v>11658.3</v>
      </c>
      <c r="F95" s="3"/>
      <c r="G95" s="27"/>
      <c r="H95" s="30"/>
    </row>
    <row r="96" spans="1:8" ht="25.5">
      <c r="A96" s="13" t="s">
        <v>121</v>
      </c>
      <c r="B96" s="3" t="s">
        <v>271</v>
      </c>
      <c r="C96" s="3">
        <v>67800</v>
      </c>
      <c r="D96" s="34">
        <v>132200</v>
      </c>
      <c r="E96" s="34">
        <v>100797.38</v>
      </c>
      <c r="F96" s="3">
        <v>27250</v>
      </c>
      <c r="G96" s="27">
        <f>E96/D96*100</f>
        <v>76.24612708018155</v>
      </c>
      <c r="H96" s="30">
        <f>D96-E96</f>
        <v>31402.619999999995</v>
      </c>
    </row>
    <row r="97" spans="1:8" ht="12.75">
      <c r="A97" s="5" t="s">
        <v>139</v>
      </c>
      <c r="B97" s="3" t="s">
        <v>272</v>
      </c>
      <c r="C97" s="3"/>
      <c r="D97" s="34"/>
      <c r="E97" s="34"/>
      <c r="F97" s="34"/>
      <c r="G97" s="27"/>
      <c r="H97" s="30">
        <f>D97-E97</f>
        <v>0</v>
      </c>
    </row>
    <row r="98" spans="1:8" ht="38.25" customHeight="1">
      <c r="A98" s="24" t="s">
        <v>30</v>
      </c>
      <c r="B98" s="23" t="s">
        <v>31</v>
      </c>
      <c r="C98" s="31">
        <f>C99+C103+C104</f>
        <v>713000</v>
      </c>
      <c r="D98" s="31">
        <f>D99+D103+D104+D107+D105</f>
        <v>855170</v>
      </c>
      <c r="E98" s="31">
        <f>E99+E103+E104+E107+E105</f>
        <v>720028.42</v>
      </c>
      <c r="F98" s="31">
        <f>F99+F103+F104+F106</f>
        <v>1122190</v>
      </c>
      <c r="G98" s="28">
        <f t="shared" si="3"/>
        <v>84.19710934667961</v>
      </c>
      <c r="H98" s="33">
        <f t="shared" si="4"/>
        <v>135141.57999999996</v>
      </c>
    </row>
    <row r="99" spans="1:8" ht="24" customHeight="1">
      <c r="A99" s="17" t="s">
        <v>131</v>
      </c>
      <c r="B99" s="3" t="s">
        <v>273</v>
      </c>
      <c r="C99" s="35">
        <f>C100+C101+C102</f>
        <v>657000</v>
      </c>
      <c r="D99" s="35">
        <f>D100+D101+D102</f>
        <v>657000</v>
      </c>
      <c r="E99" s="35">
        <f>E100+E101+E102</f>
        <v>547321.06</v>
      </c>
      <c r="F99" s="35">
        <f>F100+F101+F102</f>
        <v>0</v>
      </c>
      <c r="G99" s="27">
        <f aca="true" t="shared" si="6" ref="G99:G105">E99/D99*100</f>
        <v>83.30609741248098</v>
      </c>
      <c r="H99" s="30">
        <f aca="true" t="shared" si="7" ref="H99:H105">D99-E99</f>
        <v>109678.93999999994</v>
      </c>
    </row>
    <row r="100" spans="1:8" ht="16.5" customHeight="1">
      <c r="A100" s="3" t="s">
        <v>132</v>
      </c>
      <c r="B100" s="3" t="s">
        <v>274</v>
      </c>
      <c r="C100" s="35">
        <v>504000</v>
      </c>
      <c r="D100" s="35">
        <v>504000</v>
      </c>
      <c r="E100" s="35">
        <v>414366.27</v>
      </c>
      <c r="F100" s="31"/>
      <c r="G100" s="27">
        <f t="shared" si="6"/>
        <v>82.21552976190478</v>
      </c>
      <c r="H100" s="30">
        <f t="shared" si="7"/>
        <v>89633.72999999998</v>
      </c>
    </row>
    <row r="101" spans="1:8" ht="16.5" customHeight="1">
      <c r="A101" s="5" t="s">
        <v>133</v>
      </c>
      <c r="B101" s="3" t="s">
        <v>275</v>
      </c>
      <c r="C101" s="35">
        <v>6000</v>
      </c>
      <c r="D101" s="35">
        <v>6000</v>
      </c>
      <c r="E101" s="31"/>
      <c r="F101" s="31"/>
      <c r="G101" s="27">
        <f t="shared" si="6"/>
        <v>0</v>
      </c>
      <c r="H101" s="30">
        <f t="shared" si="7"/>
        <v>6000</v>
      </c>
    </row>
    <row r="102" spans="1:8" ht="25.5">
      <c r="A102" s="17" t="s">
        <v>134</v>
      </c>
      <c r="B102" s="3" t="s">
        <v>276</v>
      </c>
      <c r="C102" s="35">
        <v>147000</v>
      </c>
      <c r="D102" s="35">
        <v>147000</v>
      </c>
      <c r="E102" s="35">
        <v>132954.79</v>
      </c>
      <c r="F102" s="35"/>
      <c r="G102" s="27">
        <f t="shared" si="6"/>
        <v>90.44543537414967</v>
      </c>
      <c r="H102" s="30">
        <f t="shared" si="7"/>
        <v>14045.209999999992</v>
      </c>
    </row>
    <row r="103" spans="1:8" ht="25.5">
      <c r="A103" s="13" t="s">
        <v>119</v>
      </c>
      <c r="B103" s="3" t="s">
        <v>277</v>
      </c>
      <c r="C103" s="35">
        <v>5000</v>
      </c>
      <c r="D103" s="35">
        <v>38000</v>
      </c>
      <c r="E103" s="35">
        <v>28037.36</v>
      </c>
      <c r="F103" s="35"/>
      <c r="G103" s="27">
        <f t="shared" si="6"/>
        <v>73.78252631578948</v>
      </c>
      <c r="H103" s="30">
        <f t="shared" si="7"/>
        <v>9962.64</v>
      </c>
    </row>
    <row r="104" spans="1:8" ht="25.5">
      <c r="A104" s="13" t="s">
        <v>121</v>
      </c>
      <c r="B104" s="3" t="s">
        <v>278</v>
      </c>
      <c r="C104" s="35">
        <v>51000</v>
      </c>
      <c r="D104" s="35">
        <v>20270</v>
      </c>
      <c r="E104" s="35">
        <v>13520</v>
      </c>
      <c r="F104" s="35">
        <v>596190</v>
      </c>
      <c r="G104" s="27">
        <f t="shared" si="6"/>
        <v>66.69955599407992</v>
      </c>
      <c r="H104" s="30">
        <f t="shared" si="7"/>
        <v>6750</v>
      </c>
    </row>
    <row r="105" spans="1:8" ht="12.75">
      <c r="A105" s="13" t="s">
        <v>389</v>
      </c>
      <c r="B105" s="3" t="s">
        <v>390</v>
      </c>
      <c r="C105" s="35"/>
      <c r="D105" s="35">
        <v>9900</v>
      </c>
      <c r="E105" s="35">
        <v>9900</v>
      </c>
      <c r="F105" s="35"/>
      <c r="G105" s="27">
        <f t="shared" si="6"/>
        <v>100</v>
      </c>
      <c r="H105" s="30">
        <f t="shared" si="7"/>
        <v>0</v>
      </c>
    </row>
    <row r="106" spans="1:8" ht="51">
      <c r="A106" s="17" t="s">
        <v>170</v>
      </c>
      <c r="B106" s="3" t="s">
        <v>324</v>
      </c>
      <c r="C106" s="35"/>
      <c r="D106" s="35"/>
      <c r="E106" s="35"/>
      <c r="F106" s="35">
        <v>526000</v>
      </c>
      <c r="G106" s="27"/>
      <c r="H106" s="30">
        <f aca="true" t="shared" si="8" ref="H106:H112">D106-E106</f>
        <v>0</v>
      </c>
    </row>
    <row r="107" spans="1:8" ht="38.25">
      <c r="A107" s="13" t="s">
        <v>141</v>
      </c>
      <c r="B107" s="3" t="s">
        <v>362</v>
      </c>
      <c r="C107" s="35"/>
      <c r="D107" s="35">
        <v>130000</v>
      </c>
      <c r="E107" s="35">
        <v>121250</v>
      </c>
      <c r="F107" s="35"/>
      <c r="G107" s="27"/>
      <c r="H107" s="30"/>
    </row>
    <row r="108" spans="1:8" ht="12.75">
      <c r="A108" s="23" t="s">
        <v>32</v>
      </c>
      <c r="B108" s="1" t="s">
        <v>33</v>
      </c>
      <c r="C108" s="33">
        <f>C109+C110+C111</f>
        <v>2187467</v>
      </c>
      <c r="D108" s="33">
        <f>D109+D110+D111+D112</f>
        <v>2741165</v>
      </c>
      <c r="E108" s="33">
        <f>E109+E110+E111+E112</f>
        <v>2168452.24</v>
      </c>
      <c r="F108" s="33">
        <f>F109+F110+F111</f>
        <v>1950859.83</v>
      </c>
      <c r="G108" s="27">
        <f>E108/D108*100</f>
        <v>79.10695780808526</v>
      </c>
      <c r="H108" s="30">
        <f t="shared" si="8"/>
        <v>572712.7599999998</v>
      </c>
    </row>
    <row r="109" spans="1:8" ht="12.75">
      <c r="A109" s="3" t="s">
        <v>114</v>
      </c>
      <c r="B109" s="3" t="s">
        <v>349</v>
      </c>
      <c r="C109" s="34">
        <v>1590551</v>
      </c>
      <c r="D109" s="34">
        <v>1808151</v>
      </c>
      <c r="E109" s="34">
        <v>1537414.79</v>
      </c>
      <c r="F109" s="11">
        <v>1424571.37</v>
      </c>
      <c r="G109" s="27">
        <f>E109/D109*100</f>
        <v>85.02690262041168</v>
      </c>
      <c r="H109" s="30">
        <f t="shared" si="8"/>
        <v>270736.20999999996</v>
      </c>
    </row>
    <row r="110" spans="1:8" ht="12.75">
      <c r="A110" s="3" t="s">
        <v>116</v>
      </c>
      <c r="B110" s="3" t="s">
        <v>350</v>
      </c>
      <c r="C110" s="34">
        <v>485816</v>
      </c>
      <c r="D110" s="34">
        <v>557616</v>
      </c>
      <c r="E110" s="34">
        <v>459061.8</v>
      </c>
      <c r="F110" s="11">
        <v>431708.46</v>
      </c>
      <c r="G110" s="27">
        <f>E110/D110*100</f>
        <v>82.32579409486098</v>
      </c>
      <c r="H110" s="30">
        <f t="shared" si="8"/>
        <v>98554.20000000001</v>
      </c>
    </row>
    <row r="111" spans="1:8" ht="25.5">
      <c r="A111" s="13" t="s">
        <v>121</v>
      </c>
      <c r="B111" s="3" t="s">
        <v>329</v>
      </c>
      <c r="C111" s="34">
        <v>111100</v>
      </c>
      <c r="D111" s="34">
        <v>375398</v>
      </c>
      <c r="E111" s="34">
        <v>171975.65</v>
      </c>
      <c r="F111" s="3">
        <v>94580</v>
      </c>
      <c r="G111" s="27">
        <f>E111/D111*100</f>
        <v>45.81155200613748</v>
      </c>
      <c r="H111" s="30">
        <f t="shared" si="8"/>
        <v>203422.35</v>
      </c>
    </row>
    <row r="112" spans="1:8" ht="12.75">
      <c r="A112" s="5" t="s">
        <v>123</v>
      </c>
      <c r="B112" s="3" t="s">
        <v>377</v>
      </c>
      <c r="C112" s="34"/>
      <c r="D112" s="34"/>
      <c r="E112" s="34"/>
      <c r="F112" s="34"/>
      <c r="G112" s="27" t="e">
        <f>E112/D112*100</f>
        <v>#DIV/0!</v>
      </c>
      <c r="H112" s="30">
        <f t="shared" si="8"/>
        <v>0</v>
      </c>
    </row>
    <row r="113" spans="1:8" ht="38.25">
      <c r="A113" s="24" t="s">
        <v>34</v>
      </c>
      <c r="B113" s="23" t="s">
        <v>35</v>
      </c>
      <c r="C113" s="31">
        <f>C114</f>
        <v>57000</v>
      </c>
      <c r="D113" s="31">
        <f>D114</f>
        <v>56619</v>
      </c>
      <c r="E113" s="31">
        <f>E114</f>
        <v>44018.68</v>
      </c>
      <c r="F113" s="31">
        <f>F114</f>
        <v>0</v>
      </c>
      <c r="G113" s="28">
        <f t="shared" si="3"/>
        <v>77.74542114837776</v>
      </c>
      <c r="H113" s="33">
        <f t="shared" si="4"/>
        <v>12600.32</v>
      </c>
    </row>
    <row r="114" spans="1:8" ht="25.5">
      <c r="A114" s="13" t="s">
        <v>121</v>
      </c>
      <c r="B114" s="3" t="s">
        <v>122</v>
      </c>
      <c r="C114" s="34">
        <v>57000</v>
      </c>
      <c r="D114" s="11">
        <v>56619</v>
      </c>
      <c r="E114" s="3">
        <v>44018.68</v>
      </c>
      <c r="F114" s="3"/>
      <c r="G114" s="27">
        <f t="shared" si="3"/>
        <v>77.74542114837776</v>
      </c>
      <c r="H114" s="30">
        <f t="shared" si="4"/>
        <v>12600.32</v>
      </c>
    </row>
    <row r="115" spans="1:8" ht="12.75">
      <c r="A115" s="1" t="s">
        <v>36</v>
      </c>
      <c r="B115" s="1" t="s">
        <v>37</v>
      </c>
      <c r="C115" s="33">
        <f>C116+C120+C121+C126+C122+C123+C124+C125</f>
        <v>31037278.66</v>
      </c>
      <c r="D115" s="33">
        <f>D116+D120+D121+D126+D122+D123+D124+D125</f>
        <v>43531839.3</v>
      </c>
      <c r="E115" s="33">
        <f>E116+E120+E121+E126+E122+E123+E124+E125</f>
        <v>30389975.53</v>
      </c>
      <c r="F115" s="33">
        <f>F116+F120+F121+F126+F122+F123+F124+F125</f>
        <v>20235879.13</v>
      </c>
      <c r="G115" s="28">
        <f t="shared" si="3"/>
        <v>69.81091545562147</v>
      </c>
      <c r="H115" s="33">
        <f t="shared" si="4"/>
        <v>13141863.769999996</v>
      </c>
    </row>
    <row r="116" spans="1:8" ht="25.5">
      <c r="A116" s="17" t="s">
        <v>127</v>
      </c>
      <c r="B116" s="3" t="s">
        <v>128</v>
      </c>
      <c r="C116" s="34">
        <f>C117+C118+C119</f>
        <v>2807600</v>
      </c>
      <c r="D116" s="34">
        <f>D117+D118+D119</f>
        <v>2915100</v>
      </c>
      <c r="E116" s="34">
        <f>E117+E118+E119</f>
        <v>2390939.66</v>
      </c>
      <c r="F116" s="34">
        <f>F117+F118+F119</f>
        <v>2426892.89</v>
      </c>
      <c r="G116" s="27">
        <f t="shared" si="3"/>
        <v>82.01913004699668</v>
      </c>
      <c r="H116" s="30">
        <f t="shared" si="4"/>
        <v>524160.33999999985</v>
      </c>
    </row>
    <row r="117" spans="1:8" ht="12.75">
      <c r="A117" s="3" t="s">
        <v>114</v>
      </c>
      <c r="B117" s="3" t="s">
        <v>113</v>
      </c>
      <c r="C117" s="34">
        <f>C129</f>
        <v>2154800</v>
      </c>
      <c r="D117" s="34">
        <f aca="true" t="shared" si="9" ref="D117:E119">D129</f>
        <v>2262300</v>
      </c>
      <c r="E117" s="34">
        <f t="shared" si="9"/>
        <v>1866415.67</v>
      </c>
      <c r="F117" s="34">
        <f>F129</f>
        <v>1828099.11</v>
      </c>
      <c r="G117" s="27">
        <f t="shared" si="3"/>
        <v>82.50080316492065</v>
      </c>
      <c r="H117" s="30">
        <f t="shared" si="4"/>
        <v>395884.3300000001</v>
      </c>
    </row>
    <row r="118" spans="1:8" ht="12.75">
      <c r="A118" s="3" t="s">
        <v>116</v>
      </c>
      <c r="B118" s="3" t="s">
        <v>115</v>
      </c>
      <c r="C118" s="34">
        <f>C130</f>
        <v>650800</v>
      </c>
      <c r="D118" s="34">
        <f t="shared" si="9"/>
        <v>650800</v>
      </c>
      <c r="E118" s="34">
        <f t="shared" si="9"/>
        <v>524523.99</v>
      </c>
      <c r="F118" s="34">
        <f>F130</f>
        <v>598793.78</v>
      </c>
      <c r="G118" s="27">
        <f t="shared" si="3"/>
        <v>80.59680239704979</v>
      </c>
      <c r="H118" s="30">
        <f t="shared" si="4"/>
        <v>126276.01000000001</v>
      </c>
    </row>
    <row r="119" spans="1:8" ht="12.75">
      <c r="A119" s="5" t="s">
        <v>117</v>
      </c>
      <c r="B119" s="3" t="s">
        <v>118</v>
      </c>
      <c r="C119" s="34">
        <f>C131</f>
        <v>2000</v>
      </c>
      <c r="D119" s="34">
        <f t="shared" si="9"/>
        <v>2000</v>
      </c>
      <c r="E119" s="34">
        <f t="shared" si="9"/>
        <v>0</v>
      </c>
      <c r="F119" s="34">
        <f>F131</f>
        <v>0</v>
      </c>
      <c r="G119" s="27">
        <f t="shared" si="3"/>
        <v>0</v>
      </c>
      <c r="H119" s="30">
        <f t="shared" si="4"/>
        <v>2000</v>
      </c>
    </row>
    <row r="120" spans="1:8" ht="25.5">
      <c r="A120" s="13" t="s">
        <v>119</v>
      </c>
      <c r="B120" s="3" t="s">
        <v>120</v>
      </c>
      <c r="C120" s="34">
        <f>C132</f>
        <v>49900</v>
      </c>
      <c r="D120" s="34">
        <f>D132+D142</f>
        <v>222018.19</v>
      </c>
      <c r="E120" s="34">
        <f>E132+E142</f>
        <v>160732.96</v>
      </c>
      <c r="F120" s="34">
        <f>F132+F142</f>
        <v>0</v>
      </c>
      <c r="G120" s="27">
        <f t="shared" si="3"/>
        <v>72.39630230297797</v>
      </c>
      <c r="H120" s="30">
        <f t="shared" si="4"/>
        <v>61285.23000000001</v>
      </c>
    </row>
    <row r="121" spans="1:8" ht="25.5">
      <c r="A121" s="13" t="s">
        <v>121</v>
      </c>
      <c r="B121" s="3" t="s">
        <v>122</v>
      </c>
      <c r="C121" s="34">
        <f>C133+C139+C143</f>
        <v>16437478.66</v>
      </c>
      <c r="D121" s="34">
        <f>D133+D139+D143+D136</f>
        <v>20878321.11</v>
      </c>
      <c r="E121" s="34">
        <f>E133+E139+E143+E136</f>
        <v>10899219.69</v>
      </c>
      <c r="F121" s="34">
        <f>F133+F139+F143</f>
        <v>8785387.24</v>
      </c>
      <c r="G121" s="27">
        <f t="shared" si="3"/>
        <v>52.20352552571694</v>
      </c>
      <c r="H121" s="30">
        <f t="shared" si="4"/>
        <v>9979101.42</v>
      </c>
    </row>
    <row r="122" spans="1:8" ht="12.75">
      <c r="A122" s="5" t="s">
        <v>139</v>
      </c>
      <c r="B122" s="3" t="s">
        <v>140</v>
      </c>
      <c r="C122" s="3">
        <f>C144</f>
        <v>0</v>
      </c>
      <c r="D122" s="3"/>
      <c r="E122" s="3"/>
      <c r="F122" s="3">
        <f>F144</f>
        <v>0</v>
      </c>
      <c r="G122" s="27"/>
      <c r="H122" s="30">
        <f>D122-E122</f>
        <v>0</v>
      </c>
    </row>
    <row r="123" spans="1:8" ht="38.25">
      <c r="A123" s="13" t="s">
        <v>176</v>
      </c>
      <c r="B123" s="3" t="s">
        <v>357</v>
      </c>
      <c r="C123" s="3"/>
      <c r="D123" s="34">
        <f>D144</f>
        <v>1470000</v>
      </c>
      <c r="E123" s="34">
        <f>E144</f>
        <v>1470000</v>
      </c>
      <c r="F123" s="34">
        <f>F144</f>
        <v>0</v>
      </c>
      <c r="G123" s="27"/>
      <c r="H123" s="30">
        <f>D123-E123</f>
        <v>0</v>
      </c>
    </row>
    <row r="124" spans="1:8" ht="51">
      <c r="A124" s="17" t="s">
        <v>157</v>
      </c>
      <c r="B124" s="3" t="s">
        <v>162</v>
      </c>
      <c r="C124" s="3">
        <f aca="true" t="shared" si="10" ref="C124:F125">C146</f>
        <v>1290000</v>
      </c>
      <c r="D124" s="3">
        <f t="shared" si="10"/>
        <v>2080000</v>
      </c>
      <c r="E124" s="3">
        <f t="shared" si="10"/>
        <v>1466620</v>
      </c>
      <c r="F124" s="3">
        <f t="shared" si="10"/>
        <v>1204200</v>
      </c>
      <c r="G124" s="27">
        <f>E124/D124*100</f>
        <v>70.51057692307693</v>
      </c>
      <c r="H124" s="30">
        <f>D124-E124</f>
        <v>613380</v>
      </c>
    </row>
    <row r="125" spans="1:8" ht="12.75">
      <c r="A125" s="17" t="s">
        <v>159</v>
      </c>
      <c r="B125" s="3" t="s">
        <v>163</v>
      </c>
      <c r="C125" s="3">
        <f t="shared" si="10"/>
        <v>10000</v>
      </c>
      <c r="D125" s="3">
        <f t="shared" si="10"/>
        <v>80000</v>
      </c>
      <c r="E125" s="3">
        <f t="shared" si="10"/>
        <v>71947.44</v>
      </c>
      <c r="F125" s="3">
        <f t="shared" si="10"/>
        <v>2621212.2</v>
      </c>
      <c r="G125" s="27">
        <f>E125/D125*100</f>
        <v>89.93430000000001</v>
      </c>
      <c r="H125" s="30">
        <f>D125-E125</f>
        <v>8052.559999999998</v>
      </c>
    </row>
    <row r="126" spans="1:8" ht="38.25">
      <c r="A126" s="13" t="s">
        <v>141</v>
      </c>
      <c r="B126" s="3" t="s">
        <v>142</v>
      </c>
      <c r="C126" s="34">
        <f>C134+C137+C148+C140</f>
        <v>10442300</v>
      </c>
      <c r="D126" s="34">
        <f>D134+D137+D148+D140</f>
        <v>15886400</v>
      </c>
      <c r="E126" s="34">
        <f>E134+E137+E148+E140</f>
        <v>13930515.780000001</v>
      </c>
      <c r="F126" s="34">
        <f>F134+F137+F148+F140</f>
        <v>5198186.8</v>
      </c>
      <c r="G126" s="27">
        <f t="shared" si="3"/>
        <v>87.68831063047638</v>
      </c>
      <c r="H126" s="30">
        <f t="shared" si="4"/>
        <v>1955884.2199999988</v>
      </c>
    </row>
    <row r="127" spans="1:8" ht="12.75">
      <c r="A127" s="23" t="s">
        <v>2</v>
      </c>
      <c r="B127" s="23" t="s">
        <v>38</v>
      </c>
      <c r="C127" s="31">
        <f>C128+C132+C133+C134</f>
        <v>9618300</v>
      </c>
      <c r="D127" s="31">
        <f>D128+D132+D133+D134</f>
        <v>12116500</v>
      </c>
      <c r="E127" s="31">
        <f>E128+E132+E133+E134</f>
        <v>10565362</v>
      </c>
      <c r="F127" s="31">
        <f>F128+F132+F133+F134</f>
        <v>6681591.8100000005</v>
      </c>
      <c r="G127" s="28">
        <f t="shared" si="3"/>
        <v>87.19813477489375</v>
      </c>
      <c r="H127" s="33">
        <f t="shared" si="4"/>
        <v>1551138</v>
      </c>
    </row>
    <row r="128" spans="1:8" ht="25.5">
      <c r="A128" s="17" t="s">
        <v>127</v>
      </c>
      <c r="B128" s="3" t="s">
        <v>143</v>
      </c>
      <c r="C128" s="34">
        <f>C129+C130+C131</f>
        <v>2807600</v>
      </c>
      <c r="D128" s="34">
        <f>D129+D130+D131</f>
        <v>2915100</v>
      </c>
      <c r="E128" s="34">
        <f>E129+E130+E131</f>
        <v>2390939.66</v>
      </c>
      <c r="F128" s="34">
        <f>F129+F130+F131</f>
        <v>2426892.89</v>
      </c>
      <c r="G128" s="27">
        <f t="shared" si="3"/>
        <v>82.01913004699668</v>
      </c>
      <c r="H128" s="30">
        <f t="shared" si="4"/>
        <v>524160.33999999985</v>
      </c>
    </row>
    <row r="129" spans="1:8" ht="12.75">
      <c r="A129" s="3" t="s">
        <v>114</v>
      </c>
      <c r="B129" s="3" t="s">
        <v>144</v>
      </c>
      <c r="C129" s="34">
        <v>2154800</v>
      </c>
      <c r="D129" s="34">
        <v>2262300</v>
      </c>
      <c r="E129" s="34">
        <v>1866415.67</v>
      </c>
      <c r="F129" s="34">
        <v>1828099.11</v>
      </c>
      <c r="G129" s="27">
        <f t="shared" si="3"/>
        <v>82.50080316492065</v>
      </c>
      <c r="H129" s="30">
        <f t="shared" si="4"/>
        <v>395884.3300000001</v>
      </c>
    </row>
    <row r="130" spans="1:8" ht="12.75">
      <c r="A130" s="3" t="s">
        <v>116</v>
      </c>
      <c r="B130" s="3" t="s">
        <v>145</v>
      </c>
      <c r="C130" s="34">
        <v>650800</v>
      </c>
      <c r="D130" s="34">
        <v>650800</v>
      </c>
      <c r="E130" s="34">
        <v>524523.99</v>
      </c>
      <c r="F130" s="34">
        <v>598793.78</v>
      </c>
      <c r="G130" s="27">
        <f t="shared" si="3"/>
        <v>80.59680239704979</v>
      </c>
      <c r="H130" s="30">
        <f t="shared" si="4"/>
        <v>126276.01000000001</v>
      </c>
    </row>
    <row r="131" spans="1:8" ht="12.75">
      <c r="A131" s="5" t="s">
        <v>117</v>
      </c>
      <c r="B131" s="3" t="s">
        <v>146</v>
      </c>
      <c r="C131" s="34">
        <v>2000</v>
      </c>
      <c r="D131" s="34">
        <v>2000</v>
      </c>
      <c r="E131" s="34">
        <v>0</v>
      </c>
      <c r="F131" s="34">
        <v>0</v>
      </c>
      <c r="G131" s="27">
        <f t="shared" si="3"/>
        <v>0</v>
      </c>
      <c r="H131" s="30">
        <f t="shared" si="4"/>
        <v>2000</v>
      </c>
    </row>
    <row r="132" spans="1:8" ht="25.5">
      <c r="A132" s="13" t="s">
        <v>119</v>
      </c>
      <c r="B132" s="3" t="s">
        <v>147</v>
      </c>
      <c r="C132" s="3">
        <v>49900</v>
      </c>
      <c r="D132" s="34">
        <v>198318.19</v>
      </c>
      <c r="E132" s="34">
        <v>160732.96</v>
      </c>
      <c r="F132" s="34"/>
      <c r="G132" s="27">
        <f t="shared" si="3"/>
        <v>81.04801682588975</v>
      </c>
      <c r="H132" s="30">
        <f t="shared" si="4"/>
        <v>37585.23000000001</v>
      </c>
    </row>
    <row r="133" spans="1:8" ht="25.5">
      <c r="A133" s="13" t="s">
        <v>121</v>
      </c>
      <c r="B133" s="3" t="s">
        <v>148</v>
      </c>
      <c r="C133" s="34">
        <v>695400</v>
      </c>
      <c r="D133" s="34">
        <v>1655081.81</v>
      </c>
      <c r="E133" s="34">
        <v>786524.42</v>
      </c>
      <c r="F133" s="34">
        <v>595726.12</v>
      </c>
      <c r="G133" s="27">
        <f>E133/D133*100</f>
        <v>47.5217850409461</v>
      </c>
      <c r="H133" s="30">
        <f>D133-E133</f>
        <v>868557.39</v>
      </c>
    </row>
    <row r="134" spans="1:8" ht="38.25">
      <c r="A134" s="13" t="s">
        <v>141</v>
      </c>
      <c r="B134" s="3" t="s">
        <v>149</v>
      </c>
      <c r="C134" s="34">
        <v>6065400</v>
      </c>
      <c r="D134" s="34">
        <v>7348000</v>
      </c>
      <c r="E134" s="34">
        <v>7227164.96</v>
      </c>
      <c r="F134" s="34">
        <v>3658972.8</v>
      </c>
      <c r="G134" s="27">
        <f>E134/D134*100</f>
        <v>98.35553837778987</v>
      </c>
      <c r="H134" s="30">
        <f>D134-E134</f>
        <v>120835.04000000004</v>
      </c>
    </row>
    <row r="135" spans="1:8" ht="12.75">
      <c r="A135" s="23" t="s">
        <v>3</v>
      </c>
      <c r="B135" s="23" t="s">
        <v>39</v>
      </c>
      <c r="C135" s="31">
        <f>C137</f>
        <v>250000</v>
      </c>
      <c r="D135" s="31">
        <f>D137+D136</f>
        <v>653469.9</v>
      </c>
      <c r="E135" s="31">
        <f>E137+E136</f>
        <v>458538.52</v>
      </c>
      <c r="F135" s="31">
        <f>F137</f>
        <v>111750</v>
      </c>
      <c r="G135" s="28">
        <f t="shared" si="3"/>
        <v>70.16979971074414</v>
      </c>
      <c r="H135" s="33">
        <f t="shared" si="4"/>
        <v>194931.38</v>
      </c>
    </row>
    <row r="136" spans="1:8" ht="25.5">
      <c r="A136" s="13" t="s">
        <v>121</v>
      </c>
      <c r="B136" s="3" t="s">
        <v>368</v>
      </c>
      <c r="C136" s="31"/>
      <c r="D136" s="36">
        <v>3469.9</v>
      </c>
      <c r="E136" s="35">
        <v>3469.9</v>
      </c>
      <c r="F136" s="31"/>
      <c r="G136" s="28"/>
      <c r="H136" s="33"/>
    </row>
    <row r="137" spans="1:8" ht="38.25">
      <c r="A137" s="13" t="s">
        <v>141</v>
      </c>
      <c r="B137" s="3" t="s">
        <v>153</v>
      </c>
      <c r="C137" s="3">
        <v>250000</v>
      </c>
      <c r="D137" s="34">
        <v>650000</v>
      </c>
      <c r="E137" s="34">
        <v>455068.62</v>
      </c>
      <c r="F137" s="34">
        <v>111750</v>
      </c>
      <c r="G137" s="27">
        <f t="shared" si="3"/>
        <v>70.01055692307693</v>
      </c>
      <c r="H137" s="30">
        <f t="shared" si="4"/>
        <v>194931.38</v>
      </c>
    </row>
    <row r="138" spans="1:8" ht="12.75">
      <c r="A138" s="23" t="s">
        <v>40</v>
      </c>
      <c r="B138" s="23" t="s">
        <v>41</v>
      </c>
      <c r="C138" s="31">
        <f>C139+C140</f>
        <v>12754398.66</v>
      </c>
      <c r="D138" s="31">
        <f>D139+D140</f>
        <v>19335176.130000003</v>
      </c>
      <c r="E138" s="31">
        <f>E139+E140</f>
        <v>11509056.620000001</v>
      </c>
      <c r="F138" s="31">
        <f>F139+F140</f>
        <v>8252161.95</v>
      </c>
      <c r="G138" s="28">
        <f t="shared" si="3"/>
        <v>59.523929560397534</v>
      </c>
      <c r="H138" s="33">
        <f t="shared" si="4"/>
        <v>7826119.510000002</v>
      </c>
    </row>
    <row r="139" spans="1:8" ht="25.5">
      <c r="A139" s="13" t="s">
        <v>121</v>
      </c>
      <c r="B139" s="3" t="s">
        <v>150</v>
      </c>
      <c r="C139" s="3">
        <v>8912498.66</v>
      </c>
      <c r="D139" s="3">
        <v>12546776.13</v>
      </c>
      <c r="E139" s="34">
        <v>5928843.72</v>
      </c>
      <c r="F139" s="34">
        <v>6824697.95</v>
      </c>
      <c r="G139" s="27">
        <f t="shared" si="3"/>
        <v>47.253921314685954</v>
      </c>
      <c r="H139" s="30">
        <f t="shared" si="4"/>
        <v>6617932.410000001</v>
      </c>
    </row>
    <row r="140" spans="1:8" ht="38.25">
      <c r="A140" s="13" t="s">
        <v>141</v>
      </c>
      <c r="B140" s="3" t="s">
        <v>330</v>
      </c>
      <c r="C140" s="3">
        <v>3841900</v>
      </c>
      <c r="D140" s="3">
        <v>6788400</v>
      </c>
      <c r="E140" s="34">
        <v>5580212.9</v>
      </c>
      <c r="F140" s="3">
        <v>1427464</v>
      </c>
      <c r="G140" s="27">
        <f t="shared" si="3"/>
        <v>82.20218166283661</v>
      </c>
      <c r="H140" s="30">
        <f t="shared" si="4"/>
        <v>1208187.0999999996</v>
      </c>
    </row>
    <row r="141" spans="1:8" ht="25.5">
      <c r="A141" s="24" t="s">
        <v>4</v>
      </c>
      <c r="B141" s="23" t="s">
        <v>42</v>
      </c>
      <c r="C141" s="31">
        <f>C143+C144+C145+C146+C147+C148</f>
        <v>8414580</v>
      </c>
      <c r="D141" s="31">
        <f>D143+D144+D145+D146+D147+D148+D142</f>
        <v>11426693.27</v>
      </c>
      <c r="E141" s="31">
        <f>E143+E144+E145+E146+E147+E148+E142</f>
        <v>7857018.390000001</v>
      </c>
      <c r="F141" s="31">
        <f>F143+F144+F145+F146+F147+F148+F142</f>
        <v>5190375.37</v>
      </c>
      <c r="G141" s="28">
        <f t="shared" si="3"/>
        <v>68.76021088820214</v>
      </c>
      <c r="H141" s="33">
        <f t="shared" si="4"/>
        <v>3569674.879999999</v>
      </c>
    </row>
    <row r="142" spans="1:8" ht="25.5">
      <c r="A142" s="13" t="s">
        <v>119</v>
      </c>
      <c r="B142" s="3" t="s">
        <v>342</v>
      </c>
      <c r="C142" s="31"/>
      <c r="D142" s="35">
        <v>23700</v>
      </c>
      <c r="E142" s="31"/>
      <c r="F142" s="31"/>
      <c r="G142" s="28"/>
      <c r="H142" s="33"/>
    </row>
    <row r="143" spans="1:8" ht="25.5">
      <c r="A143" s="13" t="s">
        <v>121</v>
      </c>
      <c r="B143" s="3" t="s">
        <v>154</v>
      </c>
      <c r="C143" s="3">
        <v>6829580</v>
      </c>
      <c r="D143" s="3">
        <v>6672993.27</v>
      </c>
      <c r="E143" s="34">
        <v>4180381.65</v>
      </c>
      <c r="F143" s="3">
        <v>1364963.17</v>
      </c>
      <c r="G143" s="27">
        <f t="shared" si="3"/>
        <v>62.646274031084104</v>
      </c>
      <c r="H143" s="30">
        <f t="shared" si="4"/>
        <v>2492611.6199999996</v>
      </c>
    </row>
    <row r="144" spans="1:8" ht="40.5" customHeight="1">
      <c r="A144" s="13" t="s">
        <v>176</v>
      </c>
      <c r="B144" s="3" t="s">
        <v>356</v>
      </c>
      <c r="C144" s="3"/>
      <c r="D144" s="34">
        <v>1470000</v>
      </c>
      <c r="E144" s="34">
        <v>1470000</v>
      </c>
      <c r="F144" s="34">
        <v>0</v>
      </c>
      <c r="G144" s="27">
        <f t="shared" si="3"/>
        <v>100</v>
      </c>
      <c r="H144" s="30">
        <f t="shared" si="4"/>
        <v>0</v>
      </c>
    </row>
    <row r="145" spans="1:8" ht="12.75">
      <c r="A145" s="5" t="s">
        <v>151</v>
      </c>
      <c r="B145" s="3" t="s">
        <v>156</v>
      </c>
      <c r="C145" s="3"/>
      <c r="D145" s="34"/>
      <c r="E145" s="34">
        <v>0</v>
      </c>
      <c r="F145" s="34">
        <v>0</v>
      </c>
      <c r="G145" s="27"/>
      <c r="H145" s="30">
        <f t="shared" si="4"/>
        <v>0</v>
      </c>
    </row>
    <row r="146" spans="1:8" ht="51">
      <c r="A146" s="17" t="s">
        <v>157</v>
      </c>
      <c r="B146" s="3" t="s">
        <v>158</v>
      </c>
      <c r="C146" s="3">
        <v>1290000</v>
      </c>
      <c r="D146" s="34">
        <v>2080000</v>
      </c>
      <c r="E146" s="34">
        <v>1466620</v>
      </c>
      <c r="F146" s="11">
        <v>1204200</v>
      </c>
      <c r="G146" s="27">
        <f t="shared" si="3"/>
        <v>70.51057692307693</v>
      </c>
      <c r="H146" s="30">
        <f t="shared" si="4"/>
        <v>613380</v>
      </c>
    </row>
    <row r="147" spans="1:8" ht="12.75">
      <c r="A147" s="17" t="s">
        <v>159</v>
      </c>
      <c r="B147" s="3" t="s">
        <v>160</v>
      </c>
      <c r="C147" s="3">
        <v>10000</v>
      </c>
      <c r="D147" s="34">
        <v>80000</v>
      </c>
      <c r="E147" s="34">
        <v>71947.44</v>
      </c>
      <c r="F147" s="3">
        <v>2621212.2</v>
      </c>
      <c r="G147" s="27">
        <f t="shared" si="3"/>
        <v>89.93430000000001</v>
      </c>
      <c r="H147" s="30">
        <f t="shared" si="4"/>
        <v>8052.559999999998</v>
      </c>
    </row>
    <row r="148" spans="1:8" ht="38.25">
      <c r="A148" s="13" t="s">
        <v>141</v>
      </c>
      <c r="B148" s="3" t="s">
        <v>161</v>
      </c>
      <c r="C148" s="3">
        <v>285000</v>
      </c>
      <c r="D148" s="34">
        <v>1100000</v>
      </c>
      <c r="E148" s="34">
        <v>668069.3</v>
      </c>
      <c r="F148" s="34">
        <v>0</v>
      </c>
      <c r="G148" s="27">
        <f t="shared" si="3"/>
        <v>60.73357272727273</v>
      </c>
      <c r="H148" s="30">
        <f t="shared" si="4"/>
        <v>431930.69999999995</v>
      </c>
    </row>
    <row r="149" spans="1:8" ht="12.75">
      <c r="A149" s="1" t="s">
        <v>43</v>
      </c>
      <c r="B149" s="1" t="s">
        <v>44</v>
      </c>
      <c r="C149" s="33">
        <f>C151+C152+C150+C154</f>
        <v>25705804.8</v>
      </c>
      <c r="D149" s="33">
        <f>D151+D152+D150+D154+D153</f>
        <v>37757984.25</v>
      </c>
      <c r="E149" s="33">
        <f>E151+E152+E150+E154+E153</f>
        <v>22505693.97</v>
      </c>
      <c r="F149" s="33">
        <f>F151+F152+F150+F154+F153</f>
        <v>14728628.209999999</v>
      </c>
      <c r="G149" s="28">
        <f t="shared" si="3"/>
        <v>59.60512568940965</v>
      </c>
      <c r="H149" s="33">
        <f t="shared" si="4"/>
        <v>15252290.280000001</v>
      </c>
    </row>
    <row r="150" spans="1:8" ht="25.5">
      <c r="A150" s="13" t="s">
        <v>121</v>
      </c>
      <c r="B150" s="3" t="s">
        <v>337</v>
      </c>
      <c r="C150" s="35">
        <f>C156+C160+C164</f>
        <v>8828564.8</v>
      </c>
      <c r="D150" s="35">
        <f>D156+D160+D164</f>
        <v>19333412.25</v>
      </c>
      <c r="E150" s="35">
        <f>E156+E160+E164</f>
        <v>9550828.370000001</v>
      </c>
      <c r="F150" s="35">
        <f>F156+F160+F164</f>
        <v>5604958.859999999</v>
      </c>
      <c r="G150" s="27">
        <f>E150/D150*100</f>
        <v>49.4006347482711</v>
      </c>
      <c r="H150" s="30">
        <f>D150-E150</f>
        <v>9782583.879999999</v>
      </c>
    </row>
    <row r="151" spans="1:8" ht="38.25">
      <c r="A151" s="17" t="s">
        <v>164</v>
      </c>
      <c r="B151" s="3" t="s">
        <v>339</v>
      </c>
      <c r="C151" s="35">
        <f>C157</f>
        <v>6178500</v>
      </c>
      <c r="D151" s="35">
        <f>D157</f>
        <v>6178500</v>
      </c>
      <c r="E151" s="35">
        <f>E157</f>
        <v>5710756.6</v>
      </c>
      <c r="F151" s="35">
        <f>F157</f>
        <v>3968382.8</v>
      </c>
      <c r="G151" s="27">
        <f t="shared" si="3"/>
        <v>92.4294990693534</v>
      </c>
      <c r="H151" s="30">
        <f t="shared" si="4"/>
        <v>467743.4000000004</v>
      </c>
    </row>
    <row r="152" spans="1:8" ht="38.25">
      <c r="A152" s="13" t="s">
        <v>141</v>
      </c>
      <c r="B152" s="3" t="s">
        <v>338</v>
      </c>
      <c r="C152" s="35">
        <f>C158+C161+C165</f>
        <v>10692740</v>
      </c>
      <c r="D152" s="35">
        <f>D158+D165+D162</f>
        <v>7503072</v>
      </c>
      <c r="E152" s="35">
        <f>E158+E165+E162</f>
        <v>7007109</v>
      </c>
      <c r="F152" s="35">
        <f>F158+F161+F165+F162</f>
        <v>5155286.55</v>
      </c>
      <c r="G152" s="27">
        <f t="shared" si="3"/>
        <v>93.3898675102678</v>
      </c>
      <c r="H152" s="30">
        <f t="shared" si="4"/>
        <v>495963</v>
      </c>
    </row>
    <row r="153" spans="1:8" ht="57" customHeight="1">
      <c r="A153" s="13" t="s">
        <v>352</v>
      </c>
      <c r="B153" s="3" t="s">
        <v>353</v>
      </c>
      <c r="C153" s="35"/>
      <c r="D153" s="35">
        <f>D161</f>
        <v>4737000</v>
      </c>
      <c r="E153" s="35">
        <f>E161</f>
        <v>237000</v>
      </c>
      <c r="F153" s="35">
        <f>F161</f>
        <v>0</v>
      </c>
      <c r="G153" s="27">
        <f>E153/D153*100</f>
        <v>5.00316656111463</v>
      </c>
      <c r="H153" s="30">
        <f>D153-E153</f>
        <v>4500000</v>
      </c>
    </row>
    <row r="154" spans="1:8" ht="12.75">
      <c r="A154" s="3" t="s">
        <v>125</v>
      </c>
      <c r="B154" s="3" t="s">
        <v>340</v>
      </c>
      <c r="C154" s="35">
        <f>C166</f>
        <v>6000</v>
      </c>
      <c r="D154" s="35">
        <f>D166</f>
        <v>6000</v>
      </c>
      <c r="E154" s="35">
        <f>E166</f>
        <v>0</v>
      </c>
      <c r="F154" s="35">
        <f>F166</f>
        <v>0</v>
      </c>
      <c r="G154" s="27"/>
      <c r="H154" s="30"/>
    </row>
    <row r="155" spans="1:8" ht="12.75">
      <c r="A155" s="23" t="s">
        <v>45</v>
      </c>
      <c r="B155" s="23" t="s">
        <v>46</v>
      </c>
      <c r="C155" s="31">
        <f>C157+C156+C158</f>
        <v>6364500</v>
      </c>
      <c r="D155" s="31">
        <f>D157+D156+D158</f>
        <v>6481500</v>
      </c>
      <c r="E155" s="31">
        <f>E157+E156+E158</f>
        <v>5882861.699999999</v>
      </c>
      <c r="F155" s="33">
        <f>F157+F156+F158</f>
        <v>4946740.359999999</v>
      </c>
      <c r="G155" s="28">
        <f t="shared" si="3"/>
        <v>90.76389261744964</v>
      </c>
      <c r="H155" s="33">
        <f t="shared" si="4"/>
        <v>598638.3000000007</v>
      </c>
    </row>
    <row r="156" spans="1:8" ht="25.5">
      <c r="A156" s="13" t="s">
        <v>121</v>
      </c>
      <c r="B156" s="3" t="s">
        <v>331</v>
      </c>
      <c r="C156" s="35">
        <v>15000</v>
      </c>
      <c r="D156" s="35">
        <v>132000</v>
      </c>
      <c r="E156" s="35">
        <v>1105.1</v>
      </c>
      <c r="F156" s="11">
        <v>1474.56</v>
      </c>
      <c r="G156" s="27">
        <f aca="true" t="shared" si="11" ref="G156:G162">E156/D156*100</f>
        <v>0.8371969696969696</v>
      </c>
      <c r="H156" s="30">
        <f aca="true" t="shared" si="12" ref="H156:H162">D156-E156</f>
        <v>130894.9</v>
      </c>
    </row>
    <row r="157" spans="1:8" ht="38.25">
      <c r="A157" s="17" t="s">
        <v>164</v>
      </c>
      <c r="B157" s="3" t="s">
        <v>165</v>
      </c>
      <c r="C157" s="35">
        <v>6178500</v>
      </c>
      <c r="D157" s="35">
        <v>6178500</v>
      </c>
      <c r="E157" s="35">
        <v>5710756.6</v>
      </c>
      <c r="F157" s="3">
        <v>3968382.8</v>
      </c>
      <c r="G157" s="27">
        <f t="shared" si="11"/>
        <v>92.4294990693534</v>
      </c>
      <c r="H157" s="30">
        <f t="shared" si="12"/>
        <v>467743.4000000004</v>
      </c>
    </row>
    <row r="158" spans="1:8" ht="38.25">
      <c r="A158" s="13" t="s">
        <v>141</v>
      </c>
      <c r="B158" s="3" t="s">
        <v>332</v>
      </c>
      <c r="C158" s="35">
        <v>171000</v>
      </c>
      <c r="D158" s="35">
        <v>171000</v>
      </c>
      <c r="E158" s="35">
        <v>171000</v>
      </c>
      <c r="F158" s="11">
        <v>976883</v>
      </c>
      <c r="G158" s="27">
        <f t="shared" si="11"/>
        <v>100</v>
      </c>
      <c r="H158" s="30">
        <f t="shared" si="12"/>
        <v>0</v>
      </c>
    </row>
    <row r="159" spans="1:8" ht="12.75">
      <c r="A159" s="23" t="s">
        <v>47</v>
      </c>
      <c r="B159" s="1" t="s">
        <v>48</v>
      </c>
      <c r="C159" s="1">
        <f>C161+C160</f>
        <v>12115039.379999999</v>
      </c>
      <c r="D159" s="33">
        <f>D161+D160+D162</f>
        <v>15677032.5</v>
      </c>
      <c r="E159" s="33">
        <f>E161+E160+E162</f>
        <v>6622991.6899999995</v>
      </c>
      <c r="F159" s="33">
        <f>F161+F160+F162</f>
        <v>2628206.95</v>
      </c>
      <c r="G159" s="27">
        <f t="shared" si="11"/>
        <v>42.246462715440565</v>
      </c>
      <c r="H159" s="30">
        <f t="shared" si="12"/>
        <v>9054040.81</v>
      </c>
    </row>
    <row r="160" spans="1:8" ht="25.5">
      <c r="A160" s="13" t="s">
        <v>121</v>
      </c>
      <c r="B160" s="3" t="s">
        <v>333</v>
      </c>
      <c r="C160" s="40">
        <v>3073039.38</v>
      </c>
      <c r="D160" s="40">
        <v>6662032.5</v>
      </c>
      <c r="E160" s="35">
        <v>2108454.69</v>
      </c>
      <c r="F160" s="3">
        <v>419172.95</v>
      </c>
      <c r="G160" s="27">
        <f t="shared" si="11"/>
        <v>31.648820236166664</v>
      </c>
      <c r="H160" s="30">
        <f t="shared" si="12"/>
        <v>4553577.8100000005</v>
      </c>
    </row>
    <row r="161" spans="1:8" ht="56.25" customHeight="1">
      <c r="A161" s="13" t="s">
        <v>352</v>
      </c>
      <c r="B161" s="3" t="s">
        <v>351</v>
      </c>
      <c r="C161" s="3">
        <v>9042000</v>
      </c>
      <c r="D161" s="34">
        <v>4737000</v>
      </c>
      <c r="E161" s="34">
        <v>237000</v>
      </c>
      <c r="F161" s="34">
        <v>0</v>
      </c>
      <c r="G161" s="27">
        <f t="shared" si="11"/>
        <v>5.00316656111463</v>
      </c>
      <c r="H161" s="30">
        <f t="shared" si="12"/>
        <v>4500000</v>
      </c>
    </row>
    <row r="162" spans="1:8" ht="40.5" customHeight="1">
      <c r="A162" s="13" t="s">
        <v>141</v>
      </c>
      <c r="B162" s="3" t="s">
        <v>358</v>
      </c>
      <c r="C162" s="3"/>
      <c r="D162" s="34">
        <v>4278000</v>
      </c>
      <c r="E162" s="34">
        <v>4277537</v>
      </c>
      <c r="F162" s="34">
        <v>2209034</v>
      </c>
      <c r="G162" s="27">
        <f t="shared" si="11"/>
        <v>99.98917718560075</v>
      </c>
      <c r="H162" s="30">
        <f t="shared" si="12"/>
        <v>463</v>
      </c>
    </row>
    <row r="163" spans="1:8" ht="12.75">
      <c r="A163" s="23" t="s">
        <v>49</v>
      </c>
      <c r="B163" s="23" t="s">
        <v>50</v>
      </c>
      <c r="C163" s="31">
        <f>C165+C164+C166</f>
        <v>7226265.42</v>
      </c>
      <c r="D163" s="31">
        <f>D165+D164+D166</f>
        <v>15599451.75</v>
      </c>
      <c r="E163" s="31">
        <f>E165+E164+E166</f>
        <v>9999840.58</v>
      </c>
      <c r="F163" s="31">
        <f>F165+F164+F166</f>
        <v>7153680.899999999</v>
      </c>
      <c r="G163" s="28">
        <f t="shared" si="3"/>
        <v>64.10379505805388</v>
      </c>
      <c r="H163" s="33">
        <f t="shared" si="4"/>
        <v>5599611.17</v>
      </c>
    </row>
    <row r="164" spans="1:8" ht="25.5">
      <c r="A164" s="13" t="s">
        <v>121</v>
      </c>
      <c r="B164" s="3" t="s">
        <v>334</v>
      </c>
      <c r="C164" s="35">
        <v>5740525.42</v>
      </c>
      <c r="D164" s="35">
        <v>12539379.75</v>
      </c>
      <c r="E164" s="35">
        <v>7441268.58</v>
      </c>
      <c r="F164" s="35">
        <v>5184311.35</v>
      </c>
      <c r="G164" s="27">
        <f>E164/D164*100</f>
        <v>59.343195025256335</v>
      </c>
      <c r="H164" s="30">
        <f>D164-E164</f>
        <v>5098111.17</v>
      </c>
    </row>
    <row r="165" spans="1:8" ht="38.25">
      <c r="A165" s="13" t="s">
        <v>141</v>
      </c>
      <c r="B165" s="3" t="s">
        <v>335</v>
      </c>
      <c r="C165" s="3">
        <v>1479740</v>
      </c>
      <c r="D165" s="34">
        <v>3054072</v>
      </c>
      <c r="E165" s="34">
        <v>2558572</v>
      </c>
      <c r="F165" s="34">
        <v>1969369.55</v>
      </c>
      <c r="G165" s="27">
        <f t="shared" si="3"/>
        <v>83.7757590521769</v>
      </c>
      <c r="H165" s="30">
        <f t="shared" si="4"/>
        <v>495500</v>
      </c>
    </row>
    <row r="166" spans="1:8" ht="12.75">
      <c r="A166" s="3" t="s">
        <v>125</v>
      </c>
      <c r="B166" s="3" t="s">
        <v>336</v>
      </c>
      <c r="C166" s="3">
        <v>6000</v>
      </c>
      <c r="D166" s="34">
        <v>6000</v>
      </c>
      <c r="E166" s="34"/>
      <c r="F166" s="34"/>
      <c r="G166" s="27"/>
      <c r="H166" s="30"/>
    </row>
    <row r="167" spans="1:8" ht="12.75">
      <c r="A167" s="1" t="s">
        <v>51</v>
      </c>
      <c r="B167" s="1" t="s">
        <v>52</v>
      </c>
      <c r="C167" s="33">
        <f aca="true" t="shared" si="13" ref="C167:F168">C168</f>
        <v>60000</v>
      </c>
      <c r="D167" s="33">
        <f t="shared" si="13"/>
        <v>60000</v>
      </c>
      <c r="E167" s="33">
        <f t="shared" si="13"/>
        <v>0</v>
      </c>
      <c r="F167" s="33">
        <f t="shared" si="13"/>
        <v>0</v>
      </c>
      <c r="G167" s="28">
        <f t="shared" si="3"/>
        <v>0</v>
      </c>
      <c r="H167" s="33">
        <f t="shared" si="4"/>
        <v>60000</v>
      </c>
    </row>
    <row r="168" spans="1:8" ht="25.5">
      <c r="A168" s="24" t="s">
        <v>53</v>
      </c>
      <c r="B168" s="23" t="s">
        <v>54</v>
      </c>
      <c r="C168" s="31">
        <f t="shared" si="13"/>
        <v>60000</v>
      </c>
      <c r="D168" s="31">
        <f t="shared" si="13"/>
        <v>60000</v>
      </c>
      <c r="E168" s="31">
        <f t="shared" si="13"/>
        <v>0</v>
      </c>
      <c r="F168" s="31">
        <f t="shared" si="13"/>
        <v>0</v>
      </c>
      <c r="G168" s="28">
        <f>E168/D168*100</f>
        <v>0</v>
      </c>
      <c r="H168" s="30">
        <f aca="true" t="shared" si="14" ref="H168:H245">D168-E168</f>
        <v>60000</v>
      </c>
    </row>
    <row r="169" spans="1:8" ht="25.5">
      <c r="A169" s="13" t="s">
        <v>121</v>
      </c>
      <c r="B169" s="3" t="s">
        <v>169</v>
      </c>
      <c r="C169" s="3">
        <v>60000</v>
      </c>
      <c r="D169" s="34">
        <v>60000</v>
      </c>
      <c r="E169" s="34">
        <v>0</v>
      </c>
      <c r="F169" s="34">
        <v>0</v>
      </c>
      <c r="G169" s="27">
        <f aca="true" t="shared" si="15" ref="G169:G246">E169/D169*100</f>
        <v>0</v>
      </c>
      <c r="H169" s="30">
        <f t="shared" si="14"/>
        <v>60000</v>
      </c>
    </row>
    <row r="170" spans="1:8" ht="12.75">
      <c r="A170" s="1" t="s">
        <v>55</v>
      </c>
      <c r="B170" s="1" t="s">
        <v>56</v>
      </c>
      <c r="C170" s="33">
        <f>C171+C176+C177+C178+C182+C172+C173+C174+C180+C181+C183+C184+C185</f>
        <v>226434440.91</v>
      </c>
      <c r="D170" s="33">
        <f>D171+D176+D177+D178+D182+D172+D173+D174+D180+D181+D183+D184+D185+D175+D179+D186</f>
        <v>220935266.4</v>
      </c>
      <c r="E170" s="33">
        <f>E171+E176+E177+E178+E182+E172+E173+E174+E180+E181+E183+E184+E185+E175+E179+E186</f>
        <v>187404776.95000005</v>
      </c>
      <c r="F170" s="33">
        <f>F171+F176+F177+F178+F182+F172+F173+F174+F180+F181+F183+F184+F185+F175</f>
        <v>218678800.11999997</v>
      </c>
      <c r="G170" s="28">
        <f t="shared" si="15"/>
        <v>84.8233874128119</v>
      </c>
      <c r="H170" s="33">
        <f t="shared" si="14"/>
        <v>33530489.44999996</v>
      </c>
    </row>
    <row r="171" spans="1:8" ht="12.75">
      <c r="A171" s="17" t="s">
        <v>132</v>
      </c>
      <c r="B171" s="3" t="s">
        <v>195</v>
      </c>
      <c r="C171" s="35">
        <f aca="true" t="shared" si="16" ref="C171:E174">C205</f>
        <v>6975000</v>
      </c>
      <c r="D171" s="35">
        <f t="shared" si="16"/>
        <v>6975000</v>
      </c>
      <c r="E171" s="35">
        <f t="shared" si="16"/>
        <v>6039580.01</v>
      </c>
      <c r="F171" s="35">
        <f aca="true" t="shared" si="17" ref="F171:F177">F205</f>
        <v>6169885.94</v>
      </c>
      <c r="G171" s="27">
        <f t="shared" si="15"/>
        <v>86.58896071684588</v>
      </c>
      <c r="H171" s="33">
        <f t="shared" si="14"/>
        <v>935419.9900000002</v>
      </c>
    </row>
    <row r="172" spans="1:8" ht="25.5">
      <c r="A172" s="17" t="s">
        <v>186</v>
      </c>
      <c r="B172" s="3" t="s">
        <v>196</v>
      </c>
      <c r="C172" s="35">
        <f t="shared" si="16"/>
        <v>10000</v>
      </c>
      <c r="D172" s="35">
        <f t="shared" si="16"/>
        <v>10000</v>
      </c>
      <c r="E172" s="35">
        <f t="shared" si="16"/>
        <v>2574.67</v>
      </c>
      <c r="F172" s="35">
        <f t="shared" si="17"/>
        <v>4600</v>
      </c>
      <c r="G172" s="27">
        <f t="shared" si="15"/>
        <v>25.7467</v>
      </c>
      <c r="H172" s="30">
        <f t="shared" si="14"/>
        <v>7425.33</v>
      </c>
    </row>
    <row r="173" spans="1:8" ht="38.25">
      <c r="A173" s="17" t="s">
        <v>188</v>
      </c>
      <c r="B173" s="3" t="s">
        <v>197</v>
      </c>
      <c r="C173" s="35">
        <f t="shared" si="16"/>
        <v>2106000</v>
      </c>
      <c r="D173" s="35">
        <f t="shared" si="16"/>
        <v>2106000</v>
      </c>
      <c r="E173" s="35">
        <f t="shared" si="16"/>
        <v>1710070.39</v>
      </c>
      <c r="F173" s="35">
        <f t="shared" si="17"/>
        <v>1777920.34</v>
      </c>
      <c r="G173" s="27">
        <f t="shared" si="15"/>
        <v>81.19992355175688</v>
      </c>
      <c r="H173" s="30">
        <f t="shared" si="14"/>
        <v>395929.6100000001</v>
      </c>
    </row>
    <row r="174" spans="1:8" ht="12.75">
      <c r="A174" s="3" t="s">
        <v>114</v>
      </c>
      <c r="B174" s="3" t="s">
        <v>198</v>
      </c>
      <c r="C174" s="35">
        <f t="shared" si="16"/>
        <v>1573100</v>
      </c>
      <c r="D174" s="35">
        <f t="shared" si="16"/>
        <v>1576345</v>
      </c>
      <c r="E174" s="35">
        <f t="shared" si="16"/>
        <v>1327401.06</v>
      </c>
      <c r="F174" s="35">
        <f t="shared" si="17"/>
        <v>1300773.66</v>
      </c>
      <c r="G174" s="27">
        <f t="shared" si="15"/>
        <v>84.20752183056375</v>
      </c>
      <c r="H174" s="30">
        <f t="shared" si="14"/>
        <v>248943.93999999994</v>
      </c>
    </row>
    <row r="175" spans="1:8" ht="12.75">
      <c r="A175" s="5" t="s">
        <v>117</v>
      </c>
      <c r="B175" s="3" t="s">
        <v>370</v>
      </c>
      <c r="C175" s="35"/>
      <c r="D175" s="35">
        <f aca="true" t="shared" si="18" ref="D175:E177">D209</f>
        <v>52000</v>
      </c>
      <c r="E175" s="35">
        <f t="shared" si="18"/>
        <v>45390</v>
      </c>
      <c r="F175" s="35">
        <f t="shared" si="17"/>
        <v>300</v>
      </c>
      <c r="G175" s="27"/>
      <c r="H175" s="30"/>
    </row>
    <row r="176" spans="1:8" ht="12.75">
      <c r="A176" s="3" t="s">
        <v>116</v>
      </c>
      <c r="B176" s="3" t="s">
        <v>199</v>
      </c>
      <c r="C176" s="35">
        <f>C210</f>
        <v>465000</v>
      </c>
      <c r="D176" s="35">
        <f t="shared" si="18"/>
        <v>454755</v>
      </c>
      <c r="E176" s="35">
        <f t="shared" si="18"/>
        <v>338750.03</v>
      </c>
      <c r="F176" s="35">
        <f t="shared" si="17"/>
        <v>326674.59</v>
      </c>
      <c r="G176" s="27">
        <f t="shared" si="15"/>
        <v>74.49066640278832</v>
      </c>
      <c r="H176" s="30">
        <f t="shared" si="14"/>
        <v>116004.96999999997</v>
      </c>
    </row>
    <row r="177" spans="1:8" ht="25.5">
      <c r="A177" s="13" t="s">
        <v>119</v>
      </c>
      <c r="B177" s="3" t="s">
        <v>200</v>
      </c>
      <c r="C177" s="35">
        <f>C211</f>
        <v>968200</v>
      </c>
      <c r="D177" s="35">
        <f t="shared" si="18"/>
        <v>935600</v>
      </c>
      <c r="E177" s="35">
        <f t="shared" si="18"/>
        <v>331385.32</v>
      </c>
      <c r="F177" s="35">
        <f t="shared" si="17"/>
        <v>0</v>
      </c>
      <c r="G177" s="27">
        <f t="shared" si="15"/>
        <v>35.419551090209495</v>
      </c>
      <c r="H177" s="30">
        <f t="shared" si="14"/>
        <v>604214.6799999999</v>
      </c>
    </row>
    <row r="178" spans="1:8" ht="25.5">
      <c r="A178" s="13" t="s">
        <v>121</v>
      </c>
      <c r="B178" s="3" t="s">
        <v>201</v>
      </c>
      <c r="C178" s="35">
        <f>C200+C212</f>
        <v>2512080</v>
      </c>
      <c r="D178" s="35">
        <f>D200+D212</f>
        <v>2323080</v>
      </c>
      <c r="E178" s="35">
        <f>E200+E212</f>
        <v>1785186.79</v>
      </c>
      <c r="F178" s="35">
        <f>F200+F212</f>
        <v>2324186.18</v>
      </c>
      <c r="G178" s="27">
        <f t="shared" si="15"/>
        <v>76.8456871911428</v>
      </c>
      <c r="H178" s="30">
        <f t="shared" si="14"/>
        <v>537893.21</v>
      </c>
    </row>
    <row r="179" spans="1:8" ht="12.75">
      <c r="A179" s="13" t="s">
        <v>371</v>
      </c>
      <c r="B179" s="3" t="s">
        <v>384</v>
      </c>
      <c r="C179" s="35"/>
      <c r="D179" s="35">
        <f>D213</f>
        <v>350000</v>
      </c>
      <c r="E179" s="35">
        <f>E213</f>
        <v>350000</v>
      </c>
      <c r="F179" s="35"/>
      <c r="G179" s="27"/>
      <c r="H179" s="30"/>
    </row>
    <row r="180" spans="1:8" ht="38.25">
      <c r="A180" s="17" t="s">
        <v>176</v>
      </c>
      <c r="B180" s="3" t="s">
        <v>202</v>
      </c>
      <c r="C180" s="35">
        <f>C194</f>
        <v>3000000</v>
      </c>
      <c r="D180" s="35">
        <f>D194</f>
        <v>1500000</v>
      </c>
      <c r="E180" s="35">
        <f>E194</f>
        <v>149143.13</v>
      </c>
      <c r="F180" s="35">
        <f>F194+F188</f>
        <v>31611207.16</v>
      </c>
      <c r="G180" s="27">
        <f t="shared" si="15"/>
        <v>9.942875333333333</v>
      </c>
      <c r="H180" s="30">
        <f t="shared" si="14"/>
        <v>1350856.87</v>
      </c>
    </row>
    <row r="181" spans="1:8" ht="51">
      <c r="A181" s="17" t="s">
        <v>170</v>
      </c>
      <c r="B181" s="3" t="s">
        <v>203</v>
      </c>
      <c r="C181" s="35">
        <f>C189+C201+C195</f>
        <v>100575848</v>
      </c>
      <c r="D181" s="35">
        <f>D189+D201+D195</f>
        <v>109486186.89</v>
      </c>
      <c r="E181" s="35">
        <f>E189+E201+E195</f>
        <v>96595999.62</v>
      </c>
      <c r="F181" s="35">
        <f>F189+F201+F195</f>
        <v>123944502.6</v>
      </c>
      <c r="G181" s="27">
        <f t="shared" si="15"/>
        <v>88.22665430576126</v>
      </c>
      <c r="H181" s="30">
        <f t="shared" si="14"/>
        <v>12890187.269999996</v>
      </c>
    </row>
    <row r="182" spans="1:8" ht="12.75">
      <c r="A182" s="17" t="s">
        <v>172</v>
      </c>
      <c r="B182" s="3" t="s">
        <v>204</v>
      </c>
      <c r="C182" s="35">
        <f>C190+C196+C202</f>
        <v>22201555.91</v>
      </c>
      <c r="D182" s="35">
        <f>D190+D196+D202</f>
        <v>9712575.47</v>
      </c>
      <c r="E182" s="35">
        <f>E190+E196+E202</f>
        <v>4794081.29</v>
      </c>
      <c r="F182" s="35">
        <f>F190+F196+F202</f>
        <v>8287501.7</v>
      </c>
      <c r="G182" s="27">
        <f t="shared" si="15"/>
        <v>49.35952677853426</v>
      </c>
      <c r="H182" s="30">
        <f t="shared" si="14"/>
        <v>4918494.180000001</v>
      </c>
    </row>
    <row r="183" spans="1:8" ht="51">
      <c r="A183" s="17" t="s">
        <v>157</v>
      </c>
      <c r="B183" s="3" t="s">
        <v>205</v>
      </c>
      <c r="C183" s="35">
        <f aca="true" t="shared" si="19" ref="C183:E184">C191+C197</f>
        <v>58796652</v>
      </c>
      <c r="D183" s="35">
        <f t="shared" si="19"/>
        <v>79517838.35</v>
      </c>
      <c r="E183" s="35">
        <f t="shared" si="19"/>
        <v>69558700.86</v>
      </c>
      <c r="F183" s="35">
        <f>F191+F197</f>
        <v>39073307.5</v>
      </c>
      <c r="G183" s="27">
        <f t="shared" si="15"/>
        <v>87.47559327988196</v>
      </c>
      <c r="H183" s="30">
        <f t="shared" si="14"/>
        <v>9959137.489999995</v>
      </c>
    </row>
    <row r="184" spans="1:8" ht="12.75">
      <c r="A184" s="17" t="s">
        <v>159</v>
      </c>
      <c r="B184" s="3" t="s">
        <v>206</v>
      </c>
      <c r="C184" s="35">
        <f t="shared" si="19"/>
        <v>27131005</v>
      </c>
      <c r="D184" s="35">
        <f>D192+D198+D203</f>
        <v>5773885.69</v>
      </c>
      <c r="E184" s="35">
        <f>E192+E198+E203</f>
        <v>4277760.74</v>
      </c>
      <c r="F184" s="35">
        <f>F192+F198+F203</f>
        <v>3819479.35</v>
      </c>
      <c r="G184" s="27">
        <f t="shared" si="15"/>
        <v>74.08807464631327</v>
      </c>
      <c r="H184" s="30">
        <f t="shared" si="14"/>
        <v>1496124.9500000002</v>
      </c>
    </row>
    <row r="185" spans="1:8" ht="12.75">
      <c r="A185" s="3" t="s">
        <v>125</v>
      </c>
      <c r="B185" s="3" t="s">
        <v>207</v>
      </c>
      <c r="C185" s="35">
        <f>C214</f>
        <v>120000</v>
      </c>
      <c r="D185" s="35">
        <f>D214</f>
        <v>137000</v>
      </c>
      <c r="E185" s="35">
        <f>E214</f>
        <v>97405.8</v>
      </c>
      <c r="F185" s="35">
        <f>F214</f>
        <v>38461.1</v>
      </c>
      <c r="G185" s="27">
        <f t="shared" si="15"/>
        <v>71.09912408759125</v>
      </c>
      <c r="H185" s="30">
        <f t="shared" si="14"/>
        <v>39594.2</v>
      </c>
    </row>
    <row r="186" spans="1:8" ht="12.75">
      <c r="A186" s="3" t="s">
        <v>344</v>
      </c>
      <c r="B186" s="3" t="s">
        <v>383</v>
      </c>
      <c r="C186" s="35"/>
      <c r="D186" s="35">
        <f>D215</f>
        <v>25000</v>
      </c>
      <c r="E186" s="35">
        <f>E215</f>
        <v>1347.24</v>
      </c>
      <c r="F186" s="35"/>
      <c r="G186" s="27"/>
      <c r="H186" s="30"/>
    </row>
    <row r="187" spans="1:8" ht="12.75">
      <c r="A187" s="23" t="s">
        <v>57</v>
      </c>
      <c r="B187" s="23" t="s">
        <v>58</v>
      </c>
      <c r="C187" s="31">
        <f>C190+C191+C189+C192</f>
        <v>31753600</v>
      </c>
      <c r="D187" s="31">
        <f>D190+D191+D189+D192</f>
        <v>32944886.64</v>
      </c>
      <c r="E187" s="31">
        <f>E190+E191+E189+E192</f>
        <v>29758663.090000004</v>
      </c>
      <c r="F187" s="31">
        <f>F190+F191+F189+F192+F188</f>
        <v>54784087.5</v>
      </c>
      <c r="G187" s="28">
        <f t="shared" si="15"/>
        <v>90.32862494014034</v>
      </c>
      <c r="H187" s="33">
        <f t="shared" si="14"/>
        <v>3186223.549999997</v>
      </c>
    </row>
    <row r="188" spans="1:8" ht="38.25">
      <c r="A188" s="17" t="s">
        <v>176</v>
      </c>
      <c r="B188" s="3" t="s">
        <v>364</v>
      </c>
      <c r="C188" s="31"/>
      <c r="D188" s="31"/>
      <c r="E188" s="31"/>
      <c r="F188" s="34">
        <v>31611207.16</v>
      </c>
      <c r="G188" s="28"/>
      <c r="H188" s="33"/>
    </row>
    <row r="189" spans="1:8" ht="51">
      <c r="A189" s="17" t="s">
        <v>170</v>
      </c>
      <c r="B189" s="3" t="s">
        <v>171</v>
      </c>
      <c r="C189" s="35">
        <v>16110448</v>
      </c>
      <c r="D189" s="35">
        <v>18885259.64</v>
      </c>
      <c r="E189" s="35">
        <v>17243858.44</v>
      </c>
      <c r="F189" s="34">
        <v>23088931.44</v>
      </c>
      <c r="G189" s="27">
        <f>E189/D189*100</f>
        <v>91.30855899633265</v>
      </c>
      <c r="H189" s="30">
        <f>D189-E189</f>
        <v>1641401.1999999993</v>
      </c>
    </row>
    <row r="190" spans="1:8" ht="12.75">
      <c r="A190" s="17" t="s">
        <v>172</v>
      </c>
      <c r="B190" s="3" t="s">
        <v>173</v>
      </c>
      <c r="C190" s="3">
        <v>4233525</v>
      </c>
      <c r="D190" s="34">
        <v>200000</v>
      </c>
      <c r="E190" s="34">
        <v>176845.17</v>
      </c>
      <c r="F190" s="34">
        <v>83948.9</v>
      </c>
      <c r="G190" s="27">
        <f t="shared" si="15"/>
        <v>88.42258500000001</v>
      </c>
      <c r="H190" s="30">
        <f t="shared" si="14"/>
        <v>23154.829999999987</v>
      </c>
    </row>
    <row r="191" spans="1:8" ht="51">
      <c r="A191" s="17" t="s">
        <v>157</v>
      </c>
      <c r="B191" s="3" t="s">
        <v>174</v>
      </c>
      <c r="C191" s="34">
        <v>9763152</v>
      </c>
      <c r="D191" s="34">
        <v>13509827</v>
      </c>
      <c r="E191" s="34">
        <v>11988159.48</v>
      </c>
      <c r="F191" s="34">
        <v>0</v>
      </c>
      <c r="G191" s="27">
        <f t="shared" si="15"/>
        <v>88.73658767058971</v>
      </c>
      <c r="H191" s="30">
        <f t="shared" si="14"/>
        <v>1521667.5199999996</v>
      </c>
    </row>
    <row r="192" spans="1:8" ht="12.75">
      <c r="A192" s="17" t="s">
        <v>159</v>
      </c>
      <c r="B192" s="3" t="s">
        <v>175</v>
      </c>
      <c r="C192" s="34">
        <v>1646475</v>
      </c>
      <c r="D192" s="34">
        <v>349800</v>
      </c>
      <c r="E192" s="34">
        <v>349800</v>
      </c>
      <c r="F192" s="34">
        <v>0</v>
      </c>
      <c r="G192" s="27"/>
      <c r="H192" s="30"/>
    </row>
    <row r="193" spans="1:8" ht="12.75">
      <c r="A193" s="23" t="s">
        <v>59</v>
      </c>
      <c r="B193" s="23" t="s">
        <v>60</v>
      </c>
      <c r="C193" s="31">
        <f>C195+C196+C197+C198+C194</f>
        <v>177958160.91</v>
      </c>
      <c r="D193" s="31">
        <f>D195+D196+D197+D198+D194</f>
        <v>170882931.95</v>
      </c>
      <c r="E193" s="31">
        <f>E195+E196+E197+E198+E194</f>
        <v>144450100.06</v>
      </c>
      <c r="F193" s="31">
        <f>F195+F196+F197+F198+F194</f>
        <v>150359562.60999998</v>
      </c>
      <c r="G193" s="28">
        <f t="shared" si="15"/>
        <v>84.53161378473177</v>
      </c>
      <c r="H193" s="33">
        <f t="shared" si="14"/>
        <v>26432831.889999986</v>
      </c>
    </row>
    <row r="194" spans="1:8" ht="38.25">
      <c r="A194" s="17" t="s">
        <v>176</v>
      </c>
      <c r="B194" s="3" t="s">
        <v>177</v>
      </c>
      <c r="C194" s="3">
        <v>3000000</v>
      </c>
      <c r="D194" s="35">
        <v>1500000</v>
      </c>
      <c r="E194" s="35">
        <v>149143.13</v>
      </c>
      <c r="F194" s="35">
        <v>0</v>
      </c>
      <c r="G194" s="27">
        <f>E194/D194*100</f>
        <v>9.942875333333333</v>
      </c>
      <c r="H194" s="30">
        <f>D194-E194</f>
        <v>1350856.87</v>
      </c>
    </row>
    <row r="195" spans="1:8" ht="51">
      <c r="A195" s="17" t="s">
        <v>170</v>
      </c>
      <c r="B195" s="3" t="s">
        <v>178</v>
      </c>
      <c r="C195" s="3">
        <v>83092900</v>
      </c>
      <c r="D195" s="34">
        <v>89351769.7</v>
      </c>
      <c r="E195" s="34">
        <v>78679222.64</v>
      </c>
      <c r="F195" s="34">
        <v>99916550.36</v>
      </c>
      <c r="G195" s="27">
        <f t="shared" si="15"/>
        <v>88.05558401827602</v>
      </c>
      <c r="H195" s="30">
        <f t="shared" si="14"/>
        <v>10672547.060000002</v>
      </c>
    </row>
    <row r="196" spans="1:8" ht="12.75">
      <c r="A196" s="17" t="s">
        <v>172</v>
      </c>
      <c r="B196" s="3" t="s">
        <v>179</v>
      </c>
      <c r="C196" s="3">
        <v>17347230.91</v>
      </c>
      <c r="D196" s="34">
        <v>8699065.21</v>
      </c>
      <c r="E196" s="34">
        <v>4145024.17</v>
      </c>
      <c r="F196" s="34">
        <v>7634903.6</v>
      </c>
      <c r="G196" s="27">
        <f t="shared" si="15"/>
        <v>47.6490757332764</v>
      </c>
      <c r="H196" s="30">
        <f t="shared" si="14"/>
        <v>4554041.040000001</v>
      </c>
    </row>
    <row r="197" spans="1:8" ht="51">
      <c r="A197" s="17" t="s">
        <v>157</v>
      </c>
      <c r="B197" s="3" t="s">
        <v>180</v>
      </c>
      <c r="C197" s="3">
        <v>49033500</v>
      </c>
      <c r="D197" s="34">
        <v>66008011.35</v>
      </c>
      <c r="E197" s="34">
        <v>57570541.38</v>
      </c>
      <c r="F197" s="34">
        <v>39073307.5</v>
      </c>
      <c r="G197" s="27">
        <f t="shared" si="15"/>
        <v>87.21750618230071</v>
      </c>
      <c r="H197" s="30">
        <f t="shared" si="14"/>
        <v>8437469.969999999</v>
      </c>
    </row>
    <row r="198" spans="1:8" ht="12.75">
      <c r="A198" s="17" t="s">
        <v>159</v>
      </c>
      <c r="B198" s="3" t="s">
        <v>181</v>
      </c>
      <c r="C198" s="34">
        <v>25484530</v>
      </c>
      <c r="D198" s="34">
        <v>5324085.69</v>
      </c>
      <c r="E198" s="34">
        <v>3906168.74</v>
      </c>
      <c r="F198" s="34">
        <v>3734801.15</v>
      </c>
      <c r="G198" s="27">
        <f t="shared" si="15"/>
        <v>73.36787887048452</v>
      </c>
      <c r="H198" s="30">
        <f t="shared" si="14"/>
        <v>1417916.9500000002</v>
      </c>
    </row>
    <row r="199" spans="1:8" ht="12.75">
      <c r="A199" s="23" t="s">
        <v>61</v>
      </c>
      <c r="B199" s="23" t="s">
        <v>62</v>
      </c>
      <c r="C199" s="31">
        <f>C200+C201+C202</f>
        <v>2468980</v>
      </c>
      <c r="D199" s="31">
        <f>D200+D201+D202+D203</f>
        <v>2638747.81</v>
      </c>
      <c r="E199" s="31">
        <f>E200+E201+E202+E203</f>
        <v>1435265.27</v>
      </c>
      <c r="F199" s="31">
        <f>F200+F201+F202+F203</f>
        <v>2073933.88</v>
      </c>
      <c r="G199" s="28">
        <f t="shared" si="15"/>
        <v>54.3919075767987</v>
      </c>
      <c r="H199" s="33">
        <f t="shared" si="14"/>
        <v>1203482.54</v>
      </c>
    </row>
    <row r="200" spans="1:8" ht="25.5">
      <c r="A200" s="13" t="s">
        <v>121</v>
      </c>
      <c r="B200" s="3" t="s">
        <v>182</v>
      </c>
      <c r="C200" s="3">
        <v>475680</v>
      </c>
      <c r="D200" s="34">
        <v>476080</v>
      </c>
      <c r="E200" s="34">
        <v>268342.78</v>
      </c>
      <c r="F200" s="34">
        <v>481585.68</v>
      </c>
      <c r="G200" s="27">
        <f t="shared" si="15"/>
        <v>56.36506049403462</v>
      </c>
      <c r="H200" s="30">
        <f t="shared" si="14"/>
        <v>207737.21999999997</v>
      </c>
    </row>
    <row r="201" spans="1:8" ht="51">
      <c r="A201" s="17" t="s">
        <v>170</v>
      </c>
      <c r="B201" s="3" t="s">
        <v>183</v>
      </c>
      <c r="C201" s="3">
        <v>1372500</v>
      </c>
      <c r="D201" s="34">
        <v>1249157.55</v>
      </c>
      <c r="E201" s="34">
        <v>672918.54</v>
      </c>
      <c r="F201" s="34">
        <v>939020.8</v>
      </c>
      <c r="G201" s="27">
        <f t="shared" si="15"/>
        <v>53.8697892831853</v>
      </c>
      <c r="H201" s="30">
        <f t="shared" si="14"/>
        <v>576239.01</v>
      </c>
    </row>
    <row r="202" spans="1:8" ht="12.75">
      <c r="A202" s="17" t="s">
        <v>172</v>
      </c>
      <c r="B202" s="3" t="s">
        <v>184</v>
      </c>
      <c r="C202" s="34">
        <v>620800</v>
      </c>
      <c r="D202" s="34">
        <v>813510.26</v>
      </c>
      <c r="E202" s="34">
        <v>472211.95</v>
      </c>
      <c r="F202" s="34">
        <v>568649.2</v>
      </c>
      <c r="G202" s="27">
        <f t="shared" si="15"/>
        <v>58.04621935561083</v>
      </c>
      <c r="H202" s="30">
        <f t="shared" si="14"/>
        <v>341298.31</v>
      </c>
    </row>
    <row r="203" spans="1:8" ht="12.75">
      <c r="A203" s="17" t="s">
        <v>159</v>
      </c>
      <c r="B203" s="3" t="s">
        <v>343</v>
      </c>
      <c r="C203" s="34"/>
      <c r="D203" s="34">
        <v>100000</v>
      </c>
      <c r="E203" s="34">
        <v>21792</v>
      </c>
      <c r="F203" s="34">
        <v>84678.2</v>
      </c>
      <c r="G203" s="27">
        <f t="shared" si="15"/>
        <v>21.792</v>
      </c>
      <c r="H203" s="30">
        <f t="shared" si="14"/>
        <v>78208</v>
      </c>
    </row>
    <row r="204" spans="1:8" ht="12.75">
      <c r="A204" s="23" t="s">
        <v>63</v>
      </c>
      <c r="B204" s="23" t="s">
        <v>64</v>
      </c>
      <c r="C204" s="31">
        <f>C205+C207+C212+C214+C208+C210+C211+C206</f>
        <v>14253700</v>
      </c>
      <c r="D204" s="31">
        <f>D205+D207+D212+D214+D208+D210+D211+D206+D215+D213</f>
        <v>14416700</v>
      </c>
      <c r="E204" s="31">
        <f>E205+E207+E212+E214+E208+E210+E211+E206+E215+E213+E209</f>
        <v>11760748.530000001</v>
      </c>
      <c r="F204" s="31">
        <f>F205+F207+F212+F214+F208+F210+F211+F206+F209</f>
        <v>11461216.13</v>
      </c>
      <c r="G204" s="28">
        <f t="shared" si="15"/>
        <v>81.57725783292987</v>
      </c>
      <c r="H204" s="33">
        <f t="shared" si="14"/>
        <v>2655951.469999999</v>
      </c>
    </row>
    <row r="205" spans="1:8" ht="12.75">
      <c r="A205" s="17" t="s">
        <v>132</v>
      </c>
      <c r="B205" s="3" t="s">
        <v>185</v>
      </c>
      <c r="C205" s="34">
        <v>6975000</v>
      </c>
      <c r="D205" s="34">
        <v>6975000</v>
      </c>
      <c r="E205" s="34">
        <v>6039580.01</v>
      </c>
      <c r="F205" s="34">
        <v>6169885.94</v>
      </c>
      <c r="G205" s="27">
        <f t="shared" si="15"/>
        <v>86.58896071684588</v>
      </c>
      <c r="H205" s="30">
        <f t="shared" si="14"/>
        <v>935419.9900000002</v>
      </c>
    </row>
    <row r="206" spans="1:8" ht="25.5">
      <c r="A206" s="17" t="s">
        <v>186</v>
      </c>
      <c r="B206" s="3" t="s">
        <v>187</v>
      </c>
      <c r="C206" s="34">
        <v>10000</v>
      </c>
      <c r="D206" s="34">
        <v>10000</v>
      </c>
      <c r="E206" s="34">
        <v>2574.67</v>
      </c>
      <c r="F206" s="34">
        <v>4600</v>
      </c>
      <c r="G206" s="27"/>
      <c r="H206" s="30"/>
    </row>
    <row r="207" spans="1:8" ht="38.25">
      <c r="A207" s="17" t="s">
        <v>188</v>
      </c>
      <c r="B207" s="3" t="s">
        <v>189</v>
      </c>
      <c r="C207" s="34">
        <v>2106000</v>
      </c>
      <c r="D207" s="34">
        <v>2106000</v>
      </c>
      <c r="E207" s="34">
        <v>1710070.39</v>
      </c>
      <c r="F207" s="34">
        <v>1777920.34</v>
      </c>
      <c r="G207" s="27">
        <f t="shared" si="15"/>
        <v>81.19992355175688</v>
      </c>
      <c r="H207" s="30">
        <f t="shared" si="14"/>
        <v>395929.6100000001</v>
      </c>
    </row>
    <row r="208" spans="1:8" ht="12.75">
      <c r="A208" s="3" t="s">
        <v>114</v>
      </c>
      <c r="B208" s="3" t="s">
        <v>190</v>
      </c>
      <c r="C208" s="34">
        <v>1573100</v>
      </c>
      <c r="D208" s="34">
        <v>1576345</v>
      </c>
      <c r="E208" s="34">
        <v>1327401.06</v>
      </c>
      <c r="F208" s="34">
        <v>1300773.66</v>
      </c>
      <c r="G208" s="27">
        <f t="shared" si="15"/>
        <v>84.20752183056375</v>
      </c>
      <c r="H208" s="30">
        <f t="shared" si="14"/>
        <v>248943.93999999994</v>
      </c>
    </row>
    <row r="209" spans="1:8" ht="12.75">
      <c r="A209" s="5" t="s">
        <v>117</v>
      </c>
      <c r="B209" s="3" t="s">
        <v>369</v>
      </c>
      <c r="C209" s="34"/>
      <c r="D209" s="34">
        <v>52000</v>
      </c>
      <c r="E209" s="34">
        <v>45390</v>
      </c>
      <c r="F209" s="34">
        <v>300</v>
      </c>
      <c r="G209" s="27"/>
      <c r="H209" s="30"/>
    </row>
    <row r="210" spans="1:8" ht="12.75">
      <c r="A210" s="3" t="s">
        <v>116</v>
      </c>
      <c r="B210" s="3" t="s">
        <v>191</v>
      </c>
      <c r="C210" s="34">
        <v>465000</v>
      </c>
      <c r="D210" s="34">
        <v>454755</v>
      </c>
      <c r="E210" s="34">
        <v>338750.03</v>
      </c>
      <c r="F210" s="34">
        <v>326674.59</v>
      </c>
      <c r="G210" s="27">
        <f t="shared" si="15"/>
        <v>74.49066640278832</v>
      </c>
      <c r="H210" s="30">
        <f t="shared" si="14"/>
        <v>116004.96999999997</v>
      </c>
    </row>
    <row r="211" spans="1:8" ht="25.5">
      <c r="A211" s="13" t="s">
        <v>119</v>
      </c>
      <c r="B211" s="3" t="s">
        <v>192</v>
      </c>
      <c r="C211" s="34">
        <v>968200</v>
      </c>
      <c r="D211" s="34">
        <v>935600</v>
      </c>
      <c r="E211" s="34">
        <v>331385.32</v>
      </c>
      <c r="F211" s="34"/>
      <c r="G211" s="27">
        <f t="shared" si="15"/>
        <v>35.419551090209495</v>
      </c>
      <c r="H211" s="30">
        <f t="shared" si="14"/>
        <v>604214.6799999999</v>
      </c>
    </row>
    <row r="212" spans="1:8" ht="25.5">
      <c r="A212" s="13" t="s">
        <v>121</v>
      </c>
      <c r="B212" s="3" t="s">
        <v>193</v>
      </c>
      <c r="C212" s="34">
        <v>2036400</v>
      </c>
      <c r="D212" s="34">
        <v>1847000</v>
      </c>
      <c r="E212" s="34">
        <v>1516844.01</v>
      </c>
      <c r="F212" s="34">
        <v>1842600.5</v>
      </c>
      <c r="G212" s="27">
        <f t="shared" si="15"/>
        <v>82.12474336762318</v>
      </c>
      <c r="H212" s="30">
        <f t="shared" si="14"/>
        <v>330155.99</v>
      </c>
    </row>
    <row r="213" spans="1:8" ht="12.75">
      <c r="A213" s="13" t="s">
        <v>371</v>
      </c>
      <c r="B213" s="3" t="s">
        <v>382</v>
      </c>
      <c r="C213" s="34"/>
      <c r="D213" s="34">
        <v>350000</v>
      </c>
      <c r="E213" s="34">
        <v>350000</v>
      </c>
      <c r="F213" s="34"/>
      <c r="G213" s="27">
        <f t="shared" si="15"/>
        <v>100</v>
      </c>
      <c r="H213" s="30">
        <f t="shared" si="14"/>
        <v>0</v>
      </c>
    </row>
    <row r="214" spans="1:8" ht="12.75">
      <c r="A214" s="3" t="s">
        <v>125</v>
      </c>
      <c r="B214" s="3" t="s">
        <v>194</v>
      </c>
      <c r="C214" s="34">
        <v>120000</v>
      </c>
      <c r="D214" s="34">
        <v>137000</v>
      </c>
      <c r="E214" s="34">
        <v>97405.8</v>
      </c>
      <c r="F214" s="34">
        <v>38461.1</v>
      </c>
      <c r="G214" s="27">
        <f t="shared" si="15"/>
        <v>71.09912408759125</v>
      </c>
      <c r="H214" s="30">
        <f t="shared" si="14"/>
        <v>39594.2</v>
      </c>
    </row>
    <row r="215" spans="1:8" ht="12.75">
      <c r="A215" s="3" t="s">
        <v>344</v>
      </c>
      <c r="B215" s="3" t="s">
        <v>381</v>
      </c>
      <c r="C215" s="34"/>
      <c r="D215" s="34">
        <v>25000</v>
      </c>
      <c r="E215" s="34">
        <v>1347.24</v>
      </c>
      <c r="F215" s="34"/>
      <c r="G215" s="27">
        <f t="shared" si="15"/>
        <v>5.38896</v>
      </c>
      <c r="H215" s="30">
        <f t="shared" si="14"/>
        <v>23652.76</v>
      </c>
    </row>
    <row r="216" spans="1:8" ht="12.75">
      <c r="A216" s="1" t="s">
        <v>65</v>
      </c>
      <c r="B216" s="1" t="s">
        <v>66</v>
      </c>
      <c r="C216" s="33">
        <f>C217+C221+C222+C223+C227+C218+C219+C220+C224+C226+C228+C229+C230</f>
        <v>38165764.5</v>
      </c>
      <c r="D216" s="33">
        <f>D217+D221+D222+D223+D227+D218+D219+D220+D224+D226+D228+D229+D230+D231+D225</f>
        <v>37372804.16</v>
      </c>
      <c r="E216" s="33">
        <f>E217+E221+E222+E223+E227+E218+E219+E220+E224+E226+E228+E229+E230+E231+E225</f>
        <v>29142999.74</v>
      </c>
      <c r="F216" s="33">
        <f>F217+F221+F222+F223+F227+F218+F219+F220+F224+F226+F228+F229+F230+F231</f>
        <v>33641255.97</v>
      </c>
      <c r="G216" s="28">
        <f t="shared" si="15"/>
        <v>77.97916264252835</v>
      </c>
      <c r="H216" s="33">
        <f t="shared" si="14"/>
        <v>8229804.419999998</v>
      </c>
    </row>
    <row r="217" spans="1:8" ht="12.75">
      <c r="A217" s="17" t="s">
        <v>132</v>
      </c>
      <c r="B217" s="3" t="s">
        <v>224</v>
      </c>
      <c r="C217" s="35">
        <f>C245</f>
        <v>8224800</v>
      </c>
      <c r="D217" s="35">
        <f>D245</f>
        <v>7910807</v>
      </c>
      <c r="E217" s="35">
        <f>E245</f>
        <v>5856165.56</v>
      </c>
      <c r="F217" s="35">
        <f>F245</f>
        <v>6429665.41</v>
      </c>
      <c r="G217" s="27">
        <f t="shared" si="15"/>
        <v>74.02741035143443</v>
      </c>
      <c r="H217" s="30">
        <f t="shared" si="14"/>
        <v>2054641.4400000004</v>
      </c>
    </row>
    <row r="218" spans="1:8" ht="25.5">
      <c r="A218" s="17" t="s">
        <v>186</v>
      </c>
      <c r="B218" s="3" t="s">
        <v>225</v>
      </c>
      <c r="C218" s="35">
        <f aca="true" t="shared" si="20" ref="C218:E223">C246</f>
        <v>3000</v>
      </c>
      <c r="D218" s="35">
        <f t="shared" si="20"/>
        <v>3000</v>
      </c>
      <c r="E218" s="35">
        <f>E246</f>
        <v>517.5</v>
      </c>
      <c r="F218" s="35">
        <f>F246</f>
        <v>578.71</v>
      </c>
      <c r="G218" s="27">
        <f t="shared" si="15"/>
        <v>17.25</v>
      </c>
      <c r="H218" s="30">
        <f t="shared" si="14"/>
        <v>2482.5</v>
      </c>
    </row>
    <row r="219" spans="1:8" ht="38.25">
      <c r="A219" s="17" t="s">
        <v>188</v>
      </c>
      <c r="B219" s="3" t="s">
        <v>226</v>
      </c>
      <c r="C219" s="35">
        <f t="shared" si="20"/>
        <v>2475200</v>
      </c>
      <c r="D219" s="35">
        <f t="shared" si="20"/>
        <v>2735030.02</v>
      </c>
      <c r="E219" s="35">
        <f t="shared" si="20"/>
        <v>1805688.47</v>
      </c>
      <c r="F219" s="35">
        <f>F247</f>
        <v>1988986.11</v>
      </c>
      <c r="G219" s="27">
        <f t="shared" si="15"/>
        <v>66.0207916109089</v>
      </c>
      <c r="H219" s="30">
        <f t="shared" si="14"/>
        <v>929341.55</v>
      </c>
    </row>
    <row r="220" spans="1:8" ht="12.75">
      <c r="A220" s="3" t="s">
        <v>114</v>
      </c>
      <c r="B220" s="3" t="s">
        <v>227</v>
      </c>
      <c r="C220" s="35">
        <f>C248+C233</f>
        <v>1165000</v>
      </c>
      <c r="D220" s="35">
        <f>D248+D233</f>
        <v>1168942.16</v>
      </c>
      <c r="E220" s="35">
        <f>E248+E233</f>
        <v>1014127.99</v>
      </c>
      <c r="F220" s="35">
        <f>F248+F233</f>
        <v>868034.01</v>
      </c>
      <c r="G220" s="27">
        <f t="shared" si="15"/>
        <v>86.75604531194256</v>
      </c>
      <c r="H220" s="30">
        <f t="shared" si="14"/>
        <v>154814.16999999993</v>
      </c>
    </row>
    <row r="221" spans="1:8" ht="38.25">
      <c r="A221" s="17" t="s">
        <v>220</v>
      </c>
      <c r="B221" s="3" t="s">
        <v>228</v>
      </c>
      <c r="C221" s="35">
        <f t="shared" si="20"/>
        <v>2000</v>
      </c>
      <c r="D221" s="35">
        <f t="shared" si="20"/>
        <v>2000</v>
      </c>
      <c r="E221" s="35">
        <f t="shared" si="20"/>
        <v>0</v>
      </c>
      <c r="F221" s="35">
        <f>F249</f>
        <v>0</v>
      </c>
      <c r="G221" s="27">
        <f t="shared" si="15"/>
        <v>0</v>
      </c>
      <c r="H221" s="30">
        <f t="shared" si="14"/>
        <v>2000</v>
      </c>
    </row>
    <row r="222" spans="1:8" ht="12.75">
      <c r="A222" s="3" t="s">
        <v>116</v>
      </c>
      <c r="B222" s="3" t="s">
        <v>229</v>
      </c>
      <c r="C222" s="35">
        <f>C250+C234</f>
        <v>1048351.5</v>
      </c>
      <c r="D222" s="35">
        <f>D250+D234</f>
        <v>388115.12</v>
      </c>
      <c r="E222" s="35">
        <f>E250+E234</f>
        <v>281142.12</v>
      </c>
      <c r="F222" s="35">
        <f>F250+F234</f>
        <v>227809.2</v>
      </c>
      <c r="G222" s="27">
        <f t="shared" si="15"/>
        <v>72.4378169033971</v>
      </c>
      <c r="H222" s="30">
        <f t="shared" si="14"/>
        <v>106973</v>
      </c>
    </row>
    <row r="223" spans="1:8" ht="25.5">
      <c r="A223" s="13" t="s">
        <v>119</v>
      </c>
      <c r="B223" s="3" t="s">
        <v>230</v>
      </c>
      <c r="C223" s="35">
        <f t="shared" si="20"/>
        <v>130000</v>
      </c>
      <c r="D223" s="35">
        <f t="shared" si="20"/>
        <v>416000.53</v>
      </c>
      <c r="E223" s="35">
        <f t="shared" si="20"/>
        <v>315219.8</v>
      </c>
      <c r="F223" s="35">
        <f>F251</f>
        <v>0</v>
      </c>
      <c r="G223" s="27">
        <f t="shared" si="15"/>
        <v>75.77389384576023</v>
      </c>
      <c r="H223" s="30">
        <f t="shared" si="14"/>
        <v>100780.73000000004</v>
      </c>
    </row>
    <row r="224" spans="1:8" ht="25.5">
      <c r="A224" s="13" t="s">
        <v>121</v>
      </c>
      <c r="B224" s="3" t="s">
        <v>231</v>
      </c>
      <c r="C224" s="35">
        <f>C252+C235</f>
        <v>525892</v>
      </c>
      <c r="D224" s="35">
        <f>D252+D235</f>
        <v>1187204.21</v>
      </c>
      <c r="E224" s="35">
        <f>E252+E235</f>
        <v>518008.5</v>
      </c>
      <c r="F224" s="35">
        <f>F252+F235</f>
        <v>555082.65</v>
      </c>
      <c r="G224" s="27">
        <f t="shared" si="15"/>
        <v>43.632636713779846</v>
      </c>
      <c r="H224" s="30">
        <f t="shared" si="14"/>
        <v>669195.71</v>
      </c>
    </row>
    <row r="225" spans="1:8" ht="12.75">
      <c r="A225" s="13" t="s">
        <v>371</v>
      </c>
      <c r="B225" s="3" t="s">
        <v>373</v>
      </c>
      <c r="C225" s="35"/>
      <c r="D225" s="35">
        <f>D236</f>
        <v>100000</v>
      </c>
      <c r="E225" s="35">
        <f>E236</f>
        <v>100000</v>
      </c>
      <c r="F225" s="35"/>
      <c r="G225" s="27"/>
      <c r="H225" s="30"/>
    </row>
    <row r="226" spans="1:8" ht="51">
      <c r="A226" s="17" t="s">
        <v>170</v>
      </c>
      <c r="B226" s="3" t="s">
        <v>232</v>
      </c>
      <c r="C226" s="35">
        <f aca="true" t="shared" si="21" ref="C226:E227">C237+C242</f>
        <v>6710000</v>
      </c>
      <c r="D226" s="35">
        <f t="shared" si="21"/>
        <v>6910000</v>
      </c>
      <c r="E226" s="35">
        <f t="shared" si="21"/>
        <v>6041369.76</v>
      </c>
      <c r="F226" s="35">
        <f>F237+F242</f>
        <v>6501581.99</v>
      </c>
      <c r="G226" s="27">
        <f t="shared" si="15"/>
        <v>87.42937424023155</v>
      </c>
      <c r="H226" s="30">
        <f t="shared" si="14"/>
        <v>868630.2400000002</v>
      </c>
    </row>
    <row r="227" spans="1:8" ht="12.75">
      <c r="A227" s="17" t="s">
        <v>172</v>
      </c>
      <c r="B227" s="3" t="s">
        <v>233</v>
      </c>
      <c r="C227" s="35">
        <f t="shared" si="21"/>
        <v>40000</v>
      </c>
      <c r="D227" s="35">
        <f t="shared" si="21"/>
        <v>240000</v>
      </c>
      <c r="E227" s="35">
        <f t="shared" si="21"/>
        <v>200000</v>
      </c>
      <c r="F227" s="35">
        <f>F238+F243</f>
        <v>407199</v>
      </c>
      <c r="G227" s="27">
        <f t="shared" si="15"/>
        <v>83.33333333333334</v>
      </c>
      <c r="H227" s="30">
        <f t="shared" si="14"/>
        <v>40000</v>
      </c>
    </row>
    <row r="228" spans="1:8" ht="51">
      <c r="A228" s="17" t="s">
        <v>157</v>
      </c>
      <c r="B228" s="3" t="s">
        <v>234</v>
      </c>
      <c r="C228" s="35">
        <f aca="true" t="shared" si="22" ref="C228:E229">C239</f>
        <v>17131521</v>
      </c>
      <c r="D228" s="35">
        <f t="shared" si="22"/>
        <v>14829621.2</v>
      </c>
      <c r="E228" s="35">
        <f t="shared" si="22"/>
        <v>12154812.46</v>
      </c>
      <c r="F228" s="35">
        <f>F239</f>
        <v>15889909.04</v>
      </c>
      <c r="G228" s="27">
        <f t="shared" si="15"/>
        <v>81.9630676743112</v>
      </c>
      <c r="H228" s="30">
        <f t="shared" si="14"/>
        <v>2674808.7399999984</v>
      </c>
    </row>
    <row r="229" spans="1:8" ht="12.75">
      <c r="A229" s="17" t="s">
        <v>159</v>
      </c>
      <c r="B229" s="3" t="s">
        <v>235</v>
      </c>
      <c r="C229" s="35">
        <f t="shared" si="22"/>
        <v>700000</v>
      </c>
      <c r="D229" s="35">
        <f t="shared" si="22"/>
        <v>1409800</v>
      </c>
      <c r="E229" s="35">
        <f t="shared" si="22"/>
        <v>823220</v>
      </c>
      <c r="F229" s="35">
        <f>F240</f>
        <v>740383.15</v>
      </c>
      <c r="G229" s="27">
        <f t="shared" si="15"/>
        <v>58.3926798127394</v>
      </c>
      <c r="H229" s="30">
        <f t="shared" si="14"/>
        <v>586580</v>
      </c>
    </row>
    <row r="230" spans="1:8" ht="12.75">
      <c r="A230" s="3" t="s">
        <v>125</v>
      </c>
      <c r="B230" s="3" t="s">
        <v>236</v>
      </c>
      <c r="C230" s="35">
        <f>C253</f>
        <v>10000</v>
      </c>
      <c r="D230" s="35">
        <f>D253</f>
        <v>0</v>
      </c>
      <c r="E230" s="35">
        <f>E253</f>
        <v>0</v>
      </c>
      <c r="F230" s="35">
        <f>F253</f>
        <v>32026.7</v>
      </c>
      <c r="G230" s="27" t="e">
        <f t="shared" si="15"/>
        <v>#DIV/0!</v>
      </c>
      <c r="H230" s="30">
        <f t="shared" si="14"/>
        <v>0</v>
      </c>
    </row>
    <row r="231" spans="1:8" ht="12.75">
      <c r="A231" s="3" t="s">
        <v>344</v>
      </c>
      <c r="B231" s="3" t="s">
        <v>346</v>
      </c>
      <c r="C231" s="35"/>
      <c r="D231" s="35">
        <f>D254</f>
        <v>72283.92</v>
      </c>
      <c r="E231" s="35">
        <f>E254</f>
        <v>32727.58</v>
      </c>
      <c r="F231" s="35">
        <f>F254</f>
        <v>0</v>
      </c>
      <c r="G231" s="27"/>
      <c r="H231" s="30"/>
    </row>
    <row r="232" spans="1:8" ht="12.75">
      <c r="A232" s="23" t="s">
        <v>67</v>
      </c>
      <c r="B232" s="23" t="s">
        <v>68</v>
      </c>
      <c r="C232" s="31">
        <f>C237+C238+C239+C240+C233+C234+C235</f>
        <v>25534764.5</v>
      </c>
      <c r="D232" s="31">
        <f>D237+D238+D239+D240+D233+D234+D235+D236</f>
        <v>23610387.16</v>
      </c>
      <c r="E232" s="31">
        <f>E237+E238+E239+E240+E233+E234+E235+E236</f>
        <v>19334094.020000003</v>
      </c>
      <c r="F232" s="31">
        <f>F237+F238+F239+F240+F233+F234+F235</f>
        <v>23405825.309999995</v>
      </c>
      <c r="G232" s="28">
        <f t="shared" si="15"/>
        <v>81.88808548110231</v>
      </c>
      <c r="H232" s="33">
        <f t="shared" si="14"/>
        <v>4276293.139999997</v>
      </c>
    </row>
    <row r="233" spans="1:8" ht="12.75">
      <c r="A233" s="3" t="s">
        <v>114</v>
      </c>
      <c r="B233" s="3" t="s">
        <v>366</v>
      </c>
      <c r="C233" s="35">
        <v>490000</v>
      </c>
      <c r="D233" s="35">
        <v>386273.96</v>
      </c>
      <c r="E233" s="35">
        <v>340216.83</v>
      </c>
      <c r="F233" s="11">
        <v>272436.7</v>
      </c>
      <c r="G233" s="27">
        <f t="shared" si="15"/>
        <v>88.0765635871494</v>
      </c>
      <c r="H233" s="30">
        <f t="shared" si="14"/>
        <v>46057.130000000005</v>
      </c>
    </row>
    <row r="234" spans="1:8" ht="12.75">
      <c r="A234" s="3" t="s">
        <v>116</v>
      </c>
      <c r="B234" s="3" t="s">
        <v>367</v>
      </c>
      <c r="C234" s="35">
        <v>849351.5</v>
      </c>
      <c r="D234" s="35">
        <v>125000</v>
      </c>
      <c r="E234" s="35">
        <v>102879.92</v>
      </c>
      <c r="F234" s="11">
        <v>83768.36</v>
      </c>
      <c r="G234" s="27">
        <f t="shared" si="15"/>
        <v>82.303936</v>
      </c>
      <c r="H234" s="30">
        <f t="shared" si="14"/>
        <v>22120.08</v>
      </c>
    </row>
    <row r="235" spans="1:8" ht="25.5">
      <c r="A235" s="13" t="s">
        <v>121</v>
      </c>
      <c r="B235" s="3" t="s">
        <v>341</v>
      </c>
      <c r="C235" s="35">
        <v>483892</v>
      </c>
      <c r="D235" s="35">
        <v>479692</v>
      </c>
      <c r="E235" s="35">
        <v>213014.89</v>
      </c>
      <c r="F235" s="35">
        <v>311794.31</v>
      </c>
      <c r="G235" s="27">
        <f t="shared" si="15"/>
        <v>44.406596315969416</v>
      </c>
      <c r="H235" s="30">
        <f t="shared" si="14"/>
        <v>266677.11</v>
      </c>
    </row>
    <row r="236" spans="1:8" ht="12.75">
      <c r="A236" s="13" t="s">
        <v>371</v>
      </c>
      <c r="B236" s="3" t="s">
        <v>372</v>
      </c>
      <c r="C236" s="35"/>
      <c r="D236" s="35">
        <v>100000</v>
      </c>
      <c r="E236" s="35">
        <v>100000</v>
      </c>
      <c r="F236" s="35"/>
      <c r="G236" s="27">
        <f t="shared" si="15"/>
        <v>100</v>
      </c>
      <c r="H236" s="30">
        <f t="shared" si="14"/>
        <v>0</v>
      </c>
    </row>
    <row r="237" spans="1:8" ht="51">
      <c r="A237" s="17" t="s">
        <v>170</v>
      </c>
      <c r="B237" s="3" t="s">
        <v>208</v>
      </c>
      <c r="C237" s="3">
        <v>5860000</v>
      </c>
      <c r="D237" s="34">
        <v>6060000</v>
      </c>
      <c r="E237" s="34">
        <v>5399949.92</v>
      </c>
      <c r="F237" s="11">
        <v>5720334.75</v>
      </c>
      <c r="G237" s="27">
        <f>E237/D237*100</f>
        <v>89.10808448844885</v>
      </c>
      <c r="H237" s="30">
        <f>D237-E237</f>
        <v>660050.0800000001</v>
      </c>
    </row>
    <row r="238" spans="1:8" ht="12.75">
      <c r="A238" s="17" t="s">
        <v>172</v>
      </c>
      <c r="B238" s="3" t="s">
        <v>209</v>
      </c>
      <c r="C238" s="34">
        <v>20000</v>
      </c>
      <c r="D238" s="11">
        <v>220000</v>
      </c>
      <c r="E238" s="11">
        <v>200000</v>
      </c>
      <c r="F238" s="3">
        <v>387199</v>
      </c>
      <c r="G238" s="27">
        <f t="shared" si="15"/>
        <v>90.9090909090909</v>
      </c>
      <c r="H238" s="30">
        <f t="shared" si="14"/>
        <v>20000</v>
      </c>
    </row>
    <row r="239" spans="1:8" ht="51">
      <c r="A239" s="17" t="s">
        <v>157</v>
      </c>
      <c r="B239" s="3" t="s">
        <v>210</v>
      </c>
      <c r="C239" s="34">
        <v>17131521</v>
      </c>
      <c r="D239" s="11">
        <v>14829621.2</v>
      </c>
      <c r="E239" s="3">
        <v>12154812.46</v>
      </c>
      <c r="F239" s="11">
        <v>15889909.04</v>
      </c>
      <c r="G239" s="27">
        <f t="shared" si="15"/>
        <v>81.9630676743112</v>
      </c>
      <c r="H239" s="30">
        <f t="shared" si="14"/>
        <v>2674808.7399999984</v>
      </c>
    </row>
    <row r="240" spans="1:8" ht="12.75">
      <c r="A240" s="17" t="s">
        <v>159</v>
      </c>
      <c r="B240" s="3" t="s">
        <v>211</v>
      </c>
      <c r="C240" s="3">
        <v>700000</v>
      </c>
      <c r="D240" s="11">
        <v>1409800</v>
      </c>
      <c r="E240" s="11">
        <v>823220</v>
      </c>
      <c r="F240" s="3">
        <v>740383.15</v>
      </c>
      <c r="G240" s="27">
        <f t="shared" si="15"/>
        <v>58.3926798127394</v>
      </c>
      <c r="H240" s="30">
        <f t="shared" si="14"/>
        <v>586580</v>
      </c>
    </row>
    <row r="241" spans="1:8" ht="12.75">
      <c r="A241" s="23" t="s">
        <v>69</v>
      </c>
      <c r="B241" s="23" t="s">
        <v>70</v>
      </c>
      <c r="C241" s="31">
        <f>C242+C243</f>
        <v>870000</v>
      </c>
      <c r="D241" s="31">
        <f>D242+D243</f>
        <v>870000</v>
      </c>
      <c r="E241" s="31">
        <f>E242+E243</f>
        <v>641419.84</v>
      </c>
      <c r="F241" s="31">
        <f>F242+F243</f>
        <v>801247.24</v>
      </c>
      <c r="G241" s="28">
        <f t="shared" si="15"/>
        <v>73.7264183908046</v>
      </c>
      <c r="H241" s="33">
        <f t="shared" si="14"/>
        <v>228580.16000000003</v>
      </c>
    </row>
    <row r="242" spans="1:8" ht="51">
      <c r="A242" s="17" t="s">
        <v>170</v>
      </c>
      <c r="B242" s="3" t="s">
        <v>212</v>
      </c>
      <c r="C242" s="34">
        <v>850000</v>
      </c>
      <c r="D242" s="34">
        <v>850000</v>
      </c>
      <c r="E242" s="34">
        <v>641419.84</v>
      </c>
      <c r="F242" s="34">
        <v>781247.24</v>
      </c>
      <c r="G242" s="27">
        <f t="shared" si="15"/>
        <v>75.46115764705881</v>
      </c>
      <c r="H242" s="30">
        <f t="shared" si="14"/>
        <v>208580.16000000003</v>
      </c>
    </row>
    <row r="243" spans="1:8" ht="12.75">
      <c r="A243" s="17" t="s">
        <v>172</v>
      </c>
      <c r="B243" s="3" t="s">
        <v>213</v>
      </c>
      <c r="C243" s="34">
        <v>20000</v>
      </c>
      <c r="D243" s="34">
        <v>20000</v>
      </c>
      <c r="E243" s="34">
        <v>0</v>
      </c>
      <c r="F243" s="34">
        <v>20000</v>
      </c>
      <c r="G243" s="27">
        <f t="shared" si="15"/>
        <v>0</v>
      </c>
      <c r="H243" s="30">
        <f t="shared" si="14"/>
        <v>20000</v>
      </c>
    </row>
    <row r="244" spans="1:8" ht="25.5">
      <c r="A244" s="24" t="s">
        <v>71</v>
      </c>
      <c r="B244" s="23" t="s">
        <v>72</v>
      </c>
      <c r="C244" s="31">
        <f>C245+C250+C246+C247+C248+C249+C251+C252+C253</f>
        <v>11761000</v>
      </c>
      <c r="D244" s="31">
        <f>D245+D250+D246+D247+D248+D249+D251+D252+D253+D254</f>
        <v>12892416.999999998</v>
      </c>
      <c r="E244" s="31">
        <f>E245+E250+E246+E247+E248+E249+E251+E252+E253+E254</f>
        <v>9167485.879999999</v>
      </c>
      <c r="F244" s="31">
        <f>F245+F250+F246+F247+F248+F249+F251+F252+F253+F254</f>
        <v>9434183.42</v>
      </c>
      <c r="G244" s="28">
        <f t="shared" si="15"/>
        <v>71.10758114634362</v>
      </c>
      <c r="H244" s="33">
        <f t="shared" si="14"/>
        <v>3724931.119999999</v>
      </c>
    </row>
    <row r="245" spans="1:8" ht="12.75">
      <c r="A245" s="17" t="s">
        <v>132</v>
      </c>
      <c r="B245" s="3" t="s">
        <v>214</v>
      </c>
      <c r="C245" s="34">
        <v>8224800</v>
      </c>
      <c r="D245" s="34">
        <v>7910807</v>
      </c>
      <c r="E245" s="34">
        <v>5856165.56</v>
      </c>
      <c r="F245" s="34">
        <v>6429665.41</v>
      </c>
      <c r="G245" s="27">
        <f t="shared" si="15"/>
        <v>74.02741035143443</v>
      </c>
      <c r="H245" s="30">
        <f t="shared" si="14"/>
        <v>2054641.4400000004</v>
      </c>
    </row>
    <row r="246" spans="1:8" ht="25.5">
      <c r="A246" s="17" t="s">
        <v>186</v>
      </c>
      <c r="B246" s="3" t="s">
        <v>215</v>
      </c>
      <c r="C246" s="34">
        <v>3000</v>
      </c>
      <c r="D246" s="34">
        <v>3000</v>
      </c>
      <c r="E246" s="34">
        <v>517.5</v>
      </c>
      <c r="F246" s="34">
        <v>578.71</v>
      </c>
      <c r="G246" s="27">
        <f t="shared" si="15"/>
        <v>17.25</v>
      </c>
      <c r="H246" s="30">
        <f aca="true" t="shared" si="23" ref="H246:H302">D246-E246</f>
        <v>2482.5</v>
      </c>
    </row>
    <row r="247" spans="1:8" ht="38.25">
      <c r="A247" s="17" t="s">
        <v>188</v>
      </c>
      <c r="B247" s="3" t="s">
        <v>216</v>
      </c>
      <c r="C247" s="34">
        <v>2475200</v>
      </c>
      <c r="D247" s="34">
        <v>2735030.02</v>
      </c>
      <c r="E247" s="34">
        <v>1805688.47</v>
      </c>
      <c r="F247" s="34">
        <v>1988986.11</v>
      </c>
      <c r="G247" s="27">
        <f aca="true" t="shared" si="24" ref="G247:G302">E247/D247*100</f>
        <v>66.0207916109089</v>
      </c>
      <c r="H247" s="30">
        <f t="shared" si="23"/>
        <v>929341.55</v>
      </c>
    </row>
    <row r="248" spans="1:8" ht="12.75">
      <c r="A248" s="3" t="s">
        <v>114</v>
      </c>
      <c r="B248" s="3" t="s">
        <v>217</v>
      </c>
      <c r="C248" s="34">
        <v>675000</v>
      </c>
      <c r="D248" s="34">
        <v>782668.2</v>
      </c>
      <c r="E248" s="34">
        <v>673911.16</v>
      </c>
      <c r="F248" s="34">
        <v>595597.31</v>
      </c>
      <c r="G248" s="27">
        <f t="shared" si="24"/>
        <v>86.10432364570326</v>
      </c>
      <c r="H248" s="30">
        <f t="shared" si="23"/>
        <v>108757.03999999992</v>
      </c>
    </row>
    <row r="249" spans="1:8" ht="38.25">
      <c r="A249" s="17" t="s">
        <v>220</v>
      </c>
      <c r="B249" s="3" t="s">
        <v>219</v>
      </c>
      <c r="C249" s="34">
        <v>2000</v>
      </c>
      <c r="D249" s="34">
        <v>2000</v>
      </c>
      <c r="E249" s="34">
        <v>0</v>
      </c>
      <c r="F249" s="34">
        <v>0</v>
      </c>
      <c r="G249" s="27">
        <f t="shared" si="24"/>
        <v>0</v>
      </c>
      <c r="H249" s="30">
        <f t="shared" si="23"/>
        <v>2000</v>
      </c>
    </row>
    <row r="250" spans="1:8" ht="12.75">
      <c r="A250" s="3" t="s">
        <v>116</v>
      </c>
      <c r="B250" s="3" t="s">
        <v>218</v>
      </c>
      <c r="C250" s="34">
        <v>199000</v>
      </c>
      <c r="D250" s="34">
        <v>263115.12</v>
      </c>
      <c r="E250" s="34">
        <v>178262.2</v>
      </c>
      <c r="F250" s="34">
        <v>144040.84</v>
      </c>
      <c r="G250" s="27">
        <f t="shared" si="24"/>
        <v>67.75064846140351</v>
      </c>
      <c r="H250" s="30">
        <f t="shared" si="23"/>
        <v>84852.91999999998</v>
      </c>
    </row>
    <row r="251" spans="1:8" ht="25.5">
      <c r="A251" s="13" t="s">
        <v>119</v>
      </c>
      <c r="B251" s="3" t="s">
        <v>221</v>
      </c>
      <c r="C251" s="3">
        <v>130000</v>
      </c>
      <c r="D251" s="34">
        <v>416000.53</v>
      </c>
      <c r="E251" s="34">
        <v>315219.8</v>
      </c>
      <c r="F251" s="34">
        <v>0</v>
      </c>
      <c r="G251" s="27">
        <f t="shared" si="24"/>
        <v>75.77389384576023</v>
      </c>
      <c r="H251" s="30">
        <f t="shared" si="23"/>
        <v>100780.73000000004</v>
      </c>
    </row>
    <row r="252" spans="1:8" ht="25.5">
      <c r="A252" s="13" t="s">
        <v>121</v>
      </c>
      <c r="B252" s="3" t="s">
        <v>222</v>
      </c>
      <c r="C252" s="3">
        <v>42000</v>
      </c>
      <c r="D252" s="34">
        <v>707512.21</v>
      </c>
      <c r="E252" s="34">
        <v>304993.61</v>
      </c>
      <c r="F252" s="34">
        <v>243288.34</v>
      </c>
      <c r="G252" s="27">
        <f t="shared" si="24"/>
        <v>43.10789350193688</v>
      </c>
      <c r="H252" s="30">
        <f t="shared" si="23"/>
        <v>402518.6</v>
      </c>
    </row>
    <row r="253" spans="1:8" ht="12.75">
      <c r="A253" s="3" t="s">
        <v>125</v>
      </c>
      <c r="B253" s="3" t="s">
        <v>223</v>
      </c>
      <c r="C253" s="3">
        <v>10000</v>
      </c>
      <c r="D253" s="34"/>
      <c r="E253" s="34"/>
      <c r="F253" s="34">
        <v>32026.7</v>
      </c>
      <c r="G253" s="27" t="e">
        <f t="shared" si="24"/>
        <v>#DIV/0!</v>
      </c>
      <c r="H253" s="30">
        <f t="shared" si="23"/>
        <v>0</v>
      </c>
    </row>
    <row r="254" spans="1:8" ht="12.75">
      <c r="A254" s="3" t="s">
        <v>344</v>
      </c>
      <c r="B254" s="3" t="s">
        <v>345</v>
      </c>
      <c r="C254" s="3"/>
      <c r="D254" s="34">
        <v>72283.92</v>
      </c>
      <c r="E254" s="34">
        <v>32727.58</v>
      </c>
      <c r="F254" s="34"/>
      <c r="G254" s="27">
        <f t="shared" si="24"/>
        <v>45.27643215807887</v>
      </c>
      <c r="H254" s="30">
        <f t="shared" si="23"/>
        <v>39556.34</v>
      </c>
    </row>
    <row r="255" spans="1:8" ht="12.75">
      <c r="A255" s="1" t="s">
        <v>73</v>
      </c>
      <c r="B255" s="1" t="s">
        <v>74</v>
      </c>
      <c r="C255" s="33">
        <f aca="true" t="shared" si="25" ref="C255:F256">C256</f>
        <v>80000</v>
      </c>
      <c r="D255" s="33">
        <f t="shared" si="25"/>
        <v>1204048.6800000002</v>
      </c>
      <c r="E255" s="33">
        <f t="shared" si="25"/>
        <v>1203898.6800000002</v>
      </c>
      <c r="F255" s="33">
        <f t="shared" si="25"/>
        <v>97790</v>
      </c>
      <c r="G255" s="28">
        <f t="shared" si="24"/>
        <v>99.98754203193845</v>
      </c>
      <c r="H255" s="33">
        <f t="shared" si="23"/>
        <v>150</v>
      </c>
    </row>
    <row r="256" spans="1:8" ht="12.75">
      <c r="A256" s="23" t="s">
        <v>75</v>
      </c>
      <c r="B256" s="23" t="s">
        <v>76</v>
      </c>
      <c r="C256" s="31">
        <f t="shared" si="25"/>
        <v>80000</v>
      </c>
      <c r="D256" s="31">
        <f>D257+D258</f>
        <v>1204048.6800000002</v>
      </c>
      <c r="E256" s="31">
        <f>E257+E258</f>
        <v>1203898.6800000002</v>
      </c>
      <c r="F256" s="31">
        <f>F257+F258</f>
        <v>97790</v>
      </c>
      <c r="G256" s="28">
        <f t="shared" si="24"/>
        <v>99.98754203193845</v>
      </c>
      <c r="H256" s="33">
        <f t="shared" si="23"/>
        <v>150</v>
      </c>
    </row>
    <row r="257" spans="1:8" ht="25.5">
      <c r="A257" s="13" t="s">
        <v>121</v>
      </c>
      <c r="B257" s="3" t="s">
        <v>237</v>
      </c>
      <c r="C257" s="36">
        <v>80000</v>
      </c>
      <c r="D257" s="35">
        <v>804048.68</v>
      </c>
      <c r="E257" s="35">
        <v>803898.68</v>
      </c>
      <c r="F257" s="34">
        <v>97790</v>
      </c>
      <c r="G257" s="27">
        <f>E257/D257*100</f>
        <v>99.98134441312683</v>
      </c>
      <c r="H257" s="30">
        <f>D257-E257</f>
        <v>150</v>
      </c>
    </row>
    <row r="258" spans="1:8" ht="38.25">
      <c r="A258" s="17" t="s">
        <v>164</v>
      </c>
      <c r="B258" s="3" t="s">
        <v>359</v>
      </c>
      <c r="C258" s="36"/>
      <c r="D258" s="35">
        <v>400000</v>
      </c>
      <c r="E258" s="35">
        <v>400000</v>
      </c>
      <c r="F258" s="35"/>
      <c r="G258" s="27"/>
      <c r="H258" s="30"/>
    </row>
    <row r="259" spans="1:8" ht="12.75">
      <c r="A259" s="1" t="s">
        <v>77</v>
      </c>
      <c r="B259" s="1" t="s">
        <v>78</v>
      </c>
      <c r="C259" s="33">
        <f>C260+C262+C263+C261+C264+C265</f>
        <v>33259945</v>
      </c>
      <c r="D259" s="33">
        <f>D260+D262+D263+D261+D264+D265+D266</f>
        <v>36226147.730000004</v>
      </c>
      <c r="E259" s="33">
        <f>E260+E262+E263+E261+E264+E265+E266</f>
        <v>29359034.450000003</v>
      </c>
      <c r="F259" s="33">
        <f>F260+F262+F263+F261+F264+F265</f>
        <v>29976461.849999998</v>
      </c>
      <c r="G259" s="28">
        <f t="shared" si="24"/>
        <v>81.04376614598429</v>
      </c>
      <c r="H259" s="33">
        <f t="shared" si="23"/>
        <v>6867113.280000001</v>
      </c>
    </row>
    <row r="260" spans="1:8" ht="12.75">
      <c r="A260" s="17" t="s">
        <v>238</v>
      </c>
      <c r="B260" s="3" t="s">
        <v>250</v>
      </c>
      <c r="C260" s="35">
        <f>C268</f>
        <v>1015845</v>
      </c>
      <c r="D260" s="35">
        <f>D268</f>
        <v>1137547.73</v>
      </c>
      <c r="E260" s="35">
        <f>E268</f>
        <v>870322.93</v>
      </c>
      <c r="F260" s="35">
        <f>F268</f>
        <v>735829.88</v>
      </c>
      <c r="G260" s="27">
        <f t="shared" si="24"/>
        <v>76.50869559556855</v>
      </c>
      <c r="H260" s="30">
        <f t="shared" si="23"/>
        <v>267224.79999999993</v>
      </c>
    </row>
    <row r="261" spans="1:8" ht="25.5">
      <c r="A261" s="17" t="s">
        <v>244</v>
      </c>
      <c r="B261" s="3" t="s">
        <v>251</v>
      </c>
      <c r="C261" s="35">
        <f>C274</f>
        <v>10669100</v>
      </c>
      <c r="D261" s="35">
        <f>D274</f>
        <v>10556900</v>
      </c>
      <c r="E261" s="35">
        <f>E274</f>
        <v>8229376.94</v>
      </c>
      <c r="F261" s="35">
        <f>F274</f>
        <v>8253123.29</v>
      </c>
      <c r="G261" s="27">
        <f>E261/D261*100</f>
        <v>77.95258968068278</v>
      </c>
      <c r="H261" s="30">
        <f>D261-E261</f>
        <v>2327523.0599999996</v>
      </c>
    </row>
    <row r="262" spans="1:8" ht="38.25">
      <c r="A262" s="17" t="s">
        <v>240</v>
      </c>
      <c r="B262" s="3" t="s">
        <v>252</v>
      </c>
      <c r="C262" s="35">
        <f aca="true" t="shared" si="26" ref="C262:E263">C270</f>
        <v>11402100</v>
      </c>
      <c r="D262" s="35">
        <f t="shared" si="26"/>
        <v>11449100</v>
      </c>
      <c r="E262" s="35">
        <f t="shared" si="26"/>
        <v>8063921.41</v>
      </c>
      <c r="F262" s="35">
        <f>F270</f>
        <v>9255000.16</v>
      </c>
      <c r="G262" s="27">
        <f t="shared" si="24"/>
        <v>70.43279742512512</v>
      </c>
      <c r="H262" s="30">
        <f t="shared" si="23"/>
        <v>3385178.59</v>
      </c>
    </row>
    <row r="263" spans="1:8" ht="12.75">
      <c r="A263" s="3" t="s">
        <v>242</v>
      </c>
      <c r="B263" s="3" t="s">
        <v>253</v>
      </c>
      <c r="C263" s="35">
        <f t="shared" si="26"/>
        <v>5063200</v>
      </c>
      <c r="D263" s="35">
        <f t="shared" si="26"/>
        <v>7712900</v>
      </c>
      <c r="E263" s="35">
        <f t="shared" si="26"/>
        <v>7712900</v>
      </c>
      <c r="F263" s="35">
        <f>F271</f>
        <v>7092487</v>
      </c>
      <c r="G263" s="27">
        <f t="shared" si="24"/>
        <v>100</v>
      </c>
      <c r="H263" s="30">
        <f t="shared" si="23"/>
        <v>0</v>
      </c>
    </row>
    <row r="264" spans="1:8" ht="25.5">
      <c r="A264" s="17" t="s">
        <v>246</v>
      </c>
      <c r="B264" s="3" t="s">
        <v>254</v>
      </c>
      <c r="C264" s="35">
        <f aca="true" t="shared" si="27" ref="C264:E265">C275</f>
        <v>1384200</v>
      </c>
      <c r="D264" s="35">
        <f t="shared" si="27"/>
        <v>1544200</v>
      </c>
      <c r="E264" s="35">
        <f t="shared" si="27"/>
        <v>1543857.3</v>
      </c>
      <c r="F264" s="35">
        <f>F275</f>
        <v>1622526</v>
      </c>
      <c r="G264" s="27">
        <f t="shared" si="24"/>
        <v>99.9778072788499</v>
      </c>
      <c r="H264" s="30">
        <f t="shared" si="23"/>
        <v>342.69999999995343</v>
      </c>
    </row>
    <row r="265" spans="1:8" ht="12.75">
      <c r="A265" s="3" t="s">
        <v>248</v>
      </c>
      <c r="B265" s="3" t="s">
        <v>255</v>
      </c>
      <c r="C265" s="35">
        <f t="shared" si="27"/>
        <v>3725500</v>
      </c>
      <c r="D265" s="35">
        <f t="shared" si="27"/>
        <v>3725500</v>
      </c>
      <c r="E265" s="35">
        <f t="shared" si="27"/>
        <v>2838655.87</v>
      </c>
      <c r="F265" s="35">
        <f>F276</f>
        <v>3017495.52</v>
      </c>
      <c r="G265" s="27">
        <f t="shared" si="24"/>
        <v>76.19529915447592</v>
      </c>
      <c r="H265" s="30">
        <f t="shared" si="23"/>
        <v>886844.1299999999</v>
      </c>
    </row>
    <row r="266" spans="1:8" ht="12.75">
      <c r="A266" s="3" t="s">
        <v>374</v>
      </c>
      <c r="B266" s="3" t="s">
        <v>376</v>
      </c>
      <c r="C266" s="35"/>
      <c r="D266" s="35">
        <f>D272</f>
        <v>100000</v>
      </c>
      <c r="E266" s="35">
        <f>E272</f>
        <v>100000</v>
      </c>
      <c r="F266" s="35"/>
      <c r="G266" s="27"/>
      <c r="H266" s="30"/>
    </row>
    <row r="267" spans="1:8" ht="12.75">
      <c r="A267" s="23" t="s">
        <v>79</v>
      </c>
      <c r="B267" s="23" t="s">
        <v>80</v>
      </c>
      <c r="C267" s="31">
        <f>C268</f>
        <v>1015845</v>
      </c>
      <c r="D267" s="31">
        <f>D268</f>
        <v>1137547.73</v>
      </c>
      <c r="E267" s="31">
        <f>E268</f>
        <v>870322.93</v>
      </c>
      <c r="F267" s="31">
        <f>F268</f>
        <v>735829.88</v>
      </c>
      <c r="G267" s="28">
        <f t="shared" si="24"/>
        <v>76.50869559556855</v>
      </c>
      <c r="H267" s="33">
        <f t="shared" si="23"/>
        <v>267224.79999999993</v>
      </c>
    </row>
    <row r="268" spans="1:8" ht="12.75">
      <c r="A268" s="17" t="s">
        <v>238</v>
      </c>
      <c r="B268" s="3" t="s">
        <v>239</v>
      </c>
      <c r="C268" s="3">
        <v>1015845</v>
      </c>
      <c r="D268" s="34">
        <v>1137547.73</v>
      </c>
      <c r="E268" s="34">
        <v>870322.93</v>
      </c>
      <c r="F268" s="34">
        <v>735829.88</v>
      </c>
      <c r="G268" s="27">
        <f t="shared" si="24"/>
        <v>76.50869559556855</v>
      </c>
      <c r="H268" s="30">
        <f t="shared" si="23"/>
        <v>267224.79999999993</v>
      </c>
    </row>
    <row r="269" spans="1:8" ht="12.75">
      <c r="A269" s="23" t="s">
        <v>81</v>
      </c>
      <c r="B269" s="23" t="s">
        <v>82</v>
      </c>
      <c r="C269" s="31">
        <f>C271+C270</f>
        <v>16465300</v>
      </c>
      <c r="D269" s="31">
        <f>D271+D270+D272</f>
        <v>19262000</v>
      </c>
      <c r="E269" s="31">
        <f>E271+E270+E272</f>
        <v>15876821.41</v>
      </c>
      <c r="F269" s="31">
        <f>F271+F270</f>
        <v>16347487.16</v>
      </c>
      <c r="G269" s="28">
        <f t="shared" si="24"/>
        <v>82.42561213788807</v>
      </c>
      <c r="H269" s="33">
        <f t="shared" si="23"/>
        <v>3385178.59</v>
      </c>
    </row>
    <row r="270" spans="1:8" ht="38.25">
      <c r="A270" s="17" t="s">
        <v>240</v>
      </c>
      <c r="B270" s="3" t="s">
        <v>241</v>
      </c>
      <c r="C270" s="35">
        <v>11402100</v>
      </c>
      <c r="D270" s="35">
        <v>11449100</v>
      </c>
      <c r="E270" s="35">
        <v>8063921.41</v>
      </c>
      <c r="F270" s="34">
        <v>9255000.16</v>
      </c>
      <c r="G270" s="27">
        <f>E270/D270*100</f>
        <v>70.43279742512512</v>
      </c>
      <c r="H270" s="30">
        <f>D270-E270</f>
        <v>3385178.59</v>
      </c>
    </row>
    <row r="271" spans="1:8" ht="12.75">
      <c r="A271" s="3" t="s">
        <v>242</v>
      </c>
      <c r="B271" s="3" t="s">
        <v>243</v>
      </c>
      <c r="C271" s="3">
        <v>5063200</v>
      </c>
      <c r="D271" s="34">
        <v>7712900</v>
      </c>
      <c r="E271" s="34">
        <v>7712900</v>
      </c>
      <c r="F271" s="34">
        <v>7092487</v>
      </c>
      <c r="G271" s="27">
        <f t="shared" si="24"/>
        <v>100</v>
      </c>
      <c r="H271" s="30">
        <f t="shared" si="23"/>
        <v>0</v>
      </c>
    </row>
    <row r="272" spans="1:8" ht="12.75">
      <c r="A272" s="3" t="s">
        <v>374</v>
      </c>
      <c r="B272" s="3" t="s">
        <v>375</v>
      </c>
      <c r="C272" s="3"/>
      <c r="D272" s="34">
        <v>100000</v>
      </c>
      <c r="E272" s="34">
        <v>100000</v>
      </c>
      <c r="F272" s="34"/>
      <c r="G272" s="27">
        <f t="shared" si="24"/>
        <v>100</v>
      </c>
      <c r="H272" s="30">
        <f t="shared" si="23"/>
        <v>0</v>
      </c>
    </row>
    <row r="273" spans="1:8" ht="12.75">
      <c r="A273" s="23" t="s">
        <v>83</v>
      </c>
      <c r="B273" s="23" t="s">
        <v>84</v>
      </c>
      <c r="C273" s="31">
        <f>C274+C275+C276</f>
        <v>15778800</v>
      </c>
      <c r="D273" s="31">
        <f>D274+D275+D276</f>
        <v>15826600</v>
      </c>
      <c r="E273" s="31">
        <f>E274+E275+E276</f>
        <v>12611890.11</v>
      </c>
      <c r="F273" s="31">
        <f>F274+F275+F276</f>
        <v>12893144.809999999</v>
      </c>
      <c r="G273" s="28">
        <f t="shared" si="24"/>
        <v>79.68793114124321</v>
      </c>
      <c r="H273" s="33">
        <f t="shared" si="23"/>
        <v>3214709.8900000006</v>
      </c>
    </row>
    <row r="274" spans="1:8" ht="25.5">
      <c r="A274" s="17" t="s">
        <v>244</v>
      </c>
      <c r="B274" s="3" t="s">
        <v>245</v>
      </c>
      <c r="C274" s="34">
        <v>10669100</v>
      </c>
      <c r="D274" s="34">
        <v>10556900</v>
      </c>
      <c r="E274" s="34">
        <v>8229376.94</v>
      </c>
      <c r="F274" s="34">
        <v>8253123.29</v>
      </c>
      <c r="G274" s="27">
        <f t="shared" si="24"/>
        <v>77.95258968068278</v>
      </c>
      <c r="H274" s="30">
        <f t="shared" si="23"/>
        <v>2327523.0599999996</v>
      </c>
    </row>
    <row r="275" spans="1:8" ht="25.5">
      <c r="A275" s="17" t="s">
        <v>246</v>
      </c>
      <c r="B275" s="3" t="s">
        <v>247</v>
      </c>
      <c r="C275" s="34">
        <v>1384200</v>
      </c>
      <c r="D275" s="34">
        <v>1544200</v>
      </c>
      <c r="E275" s="34">
        <v>1543857.3</v>
      </c>
      <c r="F275" s="34">
        <v>1622526</v>
      </c>
      <c r="G275" s="27">
        <f t="shared" si="24"/>
        <v>99.9778072788499</v>
      </c>
      <c r="H275" s="30">
        <f t="shared" si="23"/>
        <v>342.69999999995343</v>
      </c>
    </row>
    <row r="276" spans="1:8" ht="12.75">
      <c r="A276" s="3" t="s">
        <v>248</v>
      </c>
      <c r="B276" s="3" t="s">
        <v>249</v>
      </c>
      <c r="C276" s="3">
        <v>3725500</v>
      </c>
      <c r="D276" s="34">
        <v>3725500</v>
      </c>
      <c r="E276" s="34">
        <v>2838655.87</v>
      </c>
      <c r="F276" s="34">
        <v>3017495.52</v>
      </c>
      <c r="G276" s="27">
        <f t="shared" si="24"/>
        <v>76.19529915447592</v>
      </c>
      <c r="H276" s="30">
        <f t="shared" si="23"/>
        <v>886844.1299999999</v>
      </c>
    </row>
    <row r="277" spans="1:8" ht="12.75">
      <c r="A277" s="1" t="s">
        <v>85</v>
      </c>
      <c r="B277" s="1" t="s">
        <v>86</v>
      </c>
      <c r="C277" s="33">
        <f>C278+C283+C285+C279+C280+C282</f>
        <v>7890000</v>
      </c>
      <c r="D277" s="33">
        <f>D278+D283+D285+D279+D280+D282+D284+D286+D281</f>
        <v>8069285.66</v>
      </c>
      <c r="E277" s="33">
        <f>E278+E283+E285+E279+E280+E282+E284+E286+E281</f>
        <v>5954257.45</v>
      </c>
      <c r="F277" s="33">
        <f>F278+F283+F285+F279+F280+F282+F284</f>
        <v>5522926.79</v>
      </c>
      <c r="G277" s="28">
        <f t="shared" si="24"/>
        <v>73.78915186403253</v>
      </c>
      <c r="H277" s="33">
        <f t="shared" si="23"/>
        <v>2115028.21</v>
      </c>
    </row>
    <row r="278" spans="1:8" ht="12.75">
      <c r="A278" s="3" t="s">
        <v>114</v>
      </c>
      <c r="B278" s="3" t="s">
        <v>279</v>
      </c>
      <c r="C278" s="35">
        <f aca="true" t="shared" si="28" ref="C278:E280">C294</f>
        <v>744000</v>
      </c>
      <c r="D278" s="35">
        <f t="shared" si="28"/>
        <v>684000</v>
      </c>
      <c r="E278" s="35">
        <f t="shared" si="28"/>
        <v>557426.73</v>
      </c>
      <c r="F278" s="35">
        <f>F294</f>
        <v>671324.82</v>
      </c>
      <c r="G278" s="27">
        <f t="shared" si="24"/>
        <v>81.49513596491228</v>
      </c>
      <c r="H278" s="30">
        <f t="shared" si="23"/>
        <v>126573.27000000002</v>
      </c>
    </row>
    <row r="279" spans="1:8" ht="38.25">
      <c r="A279" s="17" t="s">
        <v>220</v>
      </c>
      <c r="B279" s="3" t="s">
        <v>280</v>
      </c>
      <c r="C279" s="35">
        <f t="shared" si="28"/>
        <v>2000</v>
      </c>
      <c r="D279" s="35">
        <f t="shared" si="28"/>
        <v>0</v>
      </c>
      <c r="E279" s="35">
        <f t="shared" si="28"/>
        <v>0</v>
      </c>
      <c r="F279" s="35">
        <f>F295</f>
        <v>200</v>
      </c>
      <c r="G279" s="27" t="e">
        <f t="shared" si="24"/>
        <v>#DIV/0!</v>
      </c>
      <c r="H279" s="30">
        <f t="shared" si="23"/>
        <v>0</v>
      </c>
    </row>
    <row r="280" spans="1:8" ht="12.75">
      <c r="A280" s="3" t="s">
        <v>116</v>
      </c>
      <c r="B280" s="3" t="s">
        <v>281</v>
      </c>
      <c r="C280" s="35">
        <f t="shared" si="28"/>
        <v>225000</v>
      </c>
      <c r="D280" s="35">
        <f t="shared" si="28"/>
        <v>210000</v>
      </c>
      <c r="E280" s="35">
        <f t="shared" si="28"/>
        <v>137140.05</v>
      </c>
      <c r="F280" s="35">
        <f>F296</f>
        <v>224737.5</v>
      </c>
      <c r="G280" s="27">
        <f t="shared" si="24"/>
        <v>65.30478571428571</v>
      </c>
      <c r="H280" s="30">
        <f t="shared" si="23"/>
        <v>72859.95000000001</v>
      </c>
    </row>
    <row r="281" spans="1:8" ht="25.5">
      <c r="A281" s="13" t="s">
        <v>119</v>
      </c>
      <c r="B281" s="3" t="s">
        <v>386</v>
      </c>
      <c r="C281" s="35"/>
      <c r="D281" s="35">
        <f>D297</f>
        <v>40000</v>
      </c>
      <c r="E281" s="35">
        <f>E297</f>
        <v>0</v>
      </c>
      <c r="F281" s="35"/>
      <c r="G281" s="27"/>
      <c r="H281" s="30"/>
    </row>
    <row r="282" spans="1:8" ht="25.5">
      <c r="A282" s="13" t="s">
        <v>121</v>
      </c>
      <c r="B282" s="3" t="s">
        <v>282</v>
      </c>
      <c r="C282" s="35">
        <f>C288+C292+C298</f>
        <v>1232000</v>
      </c>
      <c r="D282" s="35">
        <f>D288+D292+D298</f>
        <v>1390400</v>
      </c>
      <c r="E282" s="35">
        <f>E288+E292+E298</f>
        <v>1046235.13</v>
      </c>
      <c r="F282" s="35">
        <f>F288+F292+F298</f>
        <v>927664.4999999999</v>
      </c>
      <c r="G282" s="27">
        <f t="shared" si="24"/>
        <v>75.24706055811278</v>
      </c>
      <c r="H282" s="30">
        <f t="shared" si="23"/>
        <v>344164.87</v>
      </c>
    </row>
    <row r="283" spans="1:8" ht="51">
      <c r="A283" s="17" t="s">
        <v>157</v>
      </c>
      <c r="B283" s="3" t="s">
        <v>283</v>
      </c>
      <c r="C283" s="35">
        <f>C289</f>
        <v>5685000</v>
      </c>
      <c r="D283" s="35">
        <f>D289</f>
        <v>5550690.66</v>
      </c>
      <c r="E283" s="35">
        <f>E289</f>
        <v>4031471.91</v>
      </c>
      <c r="F283" s="35">
        <f>F289</f>
        <v>3688880.07</v>
      </c>
      <c r="G283" s="27">
        <f t="shared" si="24"/>
        <v>72.63009518891114</v>
      </c>
      <c r="H283" s="30">
        <f t="shared" si="23"/>
        <v>1519218.75</v>
      </c>
    </row>
    <row r="284" spans="1:8" ht="12.75">
      <c r="A284" s="17" t="s">
        <v>159</v>
      </c>
      <c r="B284" s="3" t="s">
        <v>361</v>
      </c>
      <c r="C284" s="35"/>
      <c r="D284" s="35">
        <f>D290</f>
        <v>187195</v>
      </c>
      <c r="E284" s="35">
        <f>E290</f>
        <v>180195</v>
      </c>
      <c r="F284" s="35">
        <f>F290</f>
        <v>8500</v>
      </c>
      <c r="G284" s="27"/>
      <c r="H284" s="30"/>
    </row>
    <row r="285" spans="1:8" ht="12.75">
      <c r="A285" s="3" t="s">
        <v>125</v>
      </c>
      <c r="B285" s="3" t="s">
        <v>284</v>
      </c>
      <c r="C285" s="35">
        <f>C299</f>
        <v>2000</v>
      </c>
      <c r="D285" s="35">
        <f>D299</f>
        <v>2000</v>
      </c>
      <c r="E285" s="35">
        <f>E299</f>
        <v>1788.63</v>
      </c>
      <c r="F285" s="35">
        <f>F299</f>
        <v>1619.9</v>
      </c>
      <c r="G285" s="27">
        <f t="shared" si="24"/>
        <v>89.43150000000001</v>
      </c>
      <c r="H285" s="30">
        <f t="shared" si="23"/>
        <v>211.3699999999999</v>
      </c>
    </row>
    <row r="286" spans="1:8" ht="12.75">
      <c r="A286" s="3" t="s">
        <v>344</v>
      </c>
      <c r="B286" s="3" t="s">
        <v>393</v>
      </c>
      <c r="C286" s="35"/>
      <c r="D286" s="35">
        <f>D300</f>
        <v>5000</v>
      </c>
      <c r="E286" s="35">
        <f>E300</f>
        <v>0</v>
      </c>
      <c r="F286" s="35"/>
      <c r="G286" s="27"/>
      <c r="H286" s="30"/>
    </row>
    <row r="287" spans="1:8" ht="12.75">
      <c r="A287" s="23" t="s">
        <v>87</v>
      </c>
      <c r="B287" s="23" t="s">
        <v>88</v>
      </c>
      <c r="C287" s="31">
        <f>C288+C289</f>
        <v>6460000</v>
      </c>
      <c r="D287" s="31">
        <f>D288+D289+D290</f>
        <v>6689585.66</v>
      </c>
      <c r="E287" s="31">
        <f>E288+E289+E290</f>
        <v>4952056.41</v>
      </c>
      <c r="F287" s="31">
        <f>F288+F289+F290</f>
        <v>4269423.17</v>
      </c>
      <c r="G287" s="28">
        <f t="shared" si="24"/>
        <v>74.02635472045066</v>
      </c>
      <c r="H287" s="33">
        <f t="shared" si="23"/>
        <v>1737529.25</v>
      </c>
    </row>
    <row r="288" spans="1:8" ht="25.5">
      <c r="A288" s="13" t="s">
        <v>121</v>
      </c>
      <c r="B288" s="3" t="s">
        <v>256</v>
      </c>
      <c r="C288" s="3">
        <v>775000</v>
      </c>
      <c r="D288" s="34">
        <v>951700</v>
      </c>
      <c r="E288" s="34">
        <v>740389.5</v>
      </c>
      <c r="F288" s="34">
        <v>572043.1</v>
      </c>
      <c r="G288" s="27">
        <f t="shared" si="24"/>
        <v>77.79652201323947</v>
      </c>
      <c r="H288" s="30">
        <f t="shared" si="23"/>
        <v>211310.5</v>
      </c>
    </row>
    <row r="289" spans="1:8" ht="51">
      <c r="A289" s="17" t="s">
        <v>157</v>
      </c>
      <c r="B289" s="3" t="s">
        <v>257</v>
      </c>
      <c r="C289" s="3">
        <v>5685000</v>
      </c>
      <c r="D289" s="34">
        <v>5550690.66</v>
      </c>
      <c r="E289" s="34">
        <v>4031471.91</v>
      </c>
      <c r="F289" s="34">
        <v>3688880.07</v>
      </c>
      <c r="G289" s="27">
        <f t="shared" si="24"/>
        <v>72.63009518891114</v>
      </c>
      <c r="H289" s="30">
        <f t="shared" si="23"/>
        <v>1519218.75</v>
      </c>
    </row>
    <row r="290" spans="1:8" ht="12.75">
      <c r="A290" s="17" t="s">
        <v>159</v>
      </c>
      <c r="B290" s="3" t="s">
        <v>360</v>
      </c>
      <c r="C290" s="3"/>
      <c r="D290" s="34">
        <v>187195</v>
      </c>
      <c r="E290" s="34">
        <v>180195</v>
      </c>
      <c r="F290" s="34">
        <v>8500</v>
      </c>
      <c r="G290" s="27"/>
      <c r="H290" s="30"/>
    </row>
    <row r="291" spans="1:8" ht="12.75">
      <c r="A291" s="23" t="s">
        <v>89</v>
      </c>
      <c r="B291" s="23" t="s">
        <v>90</v>
      </c>
      <c r="C291" s="31">
        <f>C292</f>
        <v>200000</v>
      </c>
      <c r="D291" s="31">
        <f>D292</f>
        <v>200000</v>
      </c>
      <c r="E291" s="31">
        <f>E292</f>
        <v>167165</v>
      </c>
      <c r="F291" s="31">
        <f>F292</f>
        <v>162877.31</v>
      </c>
      <c r="G291" s="28">
        <f t="shared" si="24"/>
        <v>83.58250000000001</v>
      </c>
      <c r="H291" s="33">
        <f t="shared" si="23"/>
        <v>32835</v>
      </c>
    </row>
    <row r="292" spans="1:8" ht="25.5">
      <c r="A292" s="13" t="s">
        <v>121</v>
      </c>
      <c r="B292" s="3" t="s">
        <v>258</v>
      </c>
      <c r="C292" s="3">
        <v>200000</v>
      </c>
      <c r="D292" s="34">
        <v>200000</v>
      </c>
      <c r="E292" s="34">
        <v>167165</v>
      </c>
      <c r="F292" s="34">
        <v>162877.31</v>
      </c>
      <c r="G292" s="27">
        <f>E292/D292*100</f>
        <v>83.58250000000001</v>
      </c>
      <c r="H292" s="30">
        <f>D292-E292</f>
        <v>32835</v>
      </c>
    </row>
    <row r="293" spans="1:8" ht="25.5">
      <c r="A293" s="24" t="s">
        <v>91</v>
      </c>
      <c r="B293" s="23" t="s">
        <v>92</v>
      </c>
      <c r="C293" s="31">
        <f>C294+C299+C295+C296+C298</f>
        <v>1230000</v>
      </c>
      <c r="D293" s="31">
        <f>D294+D299+D295+D296+D298+D300+D297</f>
        <v>1179700</v>
      </c>
      <c r="E293" s="31">
        <f>E294+E299+E295+E296+E298+E300+E297</f>
        <v>835036.0399999999</v>
      </c>
      <c r="F293" s="31">
        <f>F294+F299+F295+F296+F298</f>
        <v>1090626.31</v>
      </c>
      <c r="G293" s="28">
        <f t="shared" si="24"/>
        <v>70.78376197338305</v>
      </c>
      <c r="H293" s="33">
        <f t="shared" si="23"/>
        <v>344663.9600000001</v>
      </c>
    </row>
    <row r="294" spans="1:8" ht="12.75">
      <c r="A294" s="3" t="s">
        <v>114</v>
      </c>
      <c r="B294" s="3" t="s">
        <v>259</v>
      </c>
      <c r="C294" s="34">
        <v>744000</v>
      </c>
      <c r="D294" s="34">
        <v>684000</v>
      </c>
      <c r="E294" s="34">
        <v>557426.73</v>
      </c>
      <c r="F294" s="34">
        <v>671324.82</v>
      </c>
      <c r="G294" s="27">
        <f t="shared" si="24"/>
        <v>81.49513596491228</v>
      </c>
      <c r="H294" s="30">
        <f t="shared" si="23"/>
        <v>126573.27000000002</v>
      </c>
    </row>
    <row r="295" spans="1:8" ht="38.25">
      <c r="A295" s="17" t="s">
        <v>220</v>
      </c>
      <c r="B295" s="3" t="s">
        <v>260</v>
      </c>
      <c r="C295" s="34">
        <v>2000</v>
      </c>
      <c r="D295" s="34">
        <v>0</v>
      </c>
      <c r="E295" s="34">
        <v>0</v>
      </c>
      <c r="F295" s="34">
        <v>200</v>
      </c>
      <c r="G295" s="27" t="e">
        <f t="shared" si="24"/>
        <v>#DIV/0!</v>
      </c>
      <c r="H295" s="30">
        <f t="shared" si="23"/>
        <v>0</v>
      </c>
    </row>
    <row r="296" spans="1:8" ht="12.75">
      <c r="A296" s="3" t="s">
        <v>116</v>
      </c>
      <c r="B296" s="3" t="s">
        <v>261</v>
      </c>
      <c r="C296" s="34">
        <v>225000</v>
      </c>
      <c r="D296" s="34">
        <v>210000</v>
      </c>
      <c r="E296" s="34">
        <v>137140.05</v>
      </c>
      <c r="F296" s="34">
        <v>224737.5</v>
      </c>
      <c r="G296" s="27">
        <f t="shared" si="24"/>
        <v>65.30478571428571</v>
      </c>
      <c r="H296" s="30">
        <f t="shared" si="23"/>
        <v>72859.95000000001</v>
      </c>
    </row>
    <row r="297" spans="1:8" ht="25.5">
      <c r="A297" s="13" t="s">
        <v>119</v>
      </c>
      <c r="B297" s="3" t="s">
        <v>385</v>
      </c>
      <c r="C297" s="34"/>
      <c r="D297" s="34">
        <v>40000</v>
      </c>
      <c r="E297" s="34"/>
      <c r="F297" s="34"/>
      <c r="G297" s="27"/>
      <c r="H297" s="30"/>
    </row>
    <row r="298" spans="1:8" ht="25.5">
      <c r="A298" s="13" t="s">
        <v>121</v>
      </c>
      <c r="B298" s="3" t="s">
        <v>262</v>
      </c>
      <c r="C298" s="34">
        <v>257000</v>
      </c>
      <c r="D298" s="34">
        <v>238700</v>
      </c>
      <c r="E298" s="34">
        <v>138680.63</v>
      </c>
      <c r="F298" s="34">
        <v>192744.09</v>
      </c>
      <c r="G298" s="27">
        <f t="shared" si="24"/>
        <v>58.09829493087558</v>
      </c>
      <c r="H298" s="30">
        <f t="shared" si="23"/>
        <v>100019.37</v>
      </c>
    </row>
    <row r="299" spans="1:8" ht="12.75">
      <c r="A299" s="3" t="s">
        <v>125</v>
      </c>
      <c r="B299" s="3" t="s">
        <v>263</v>
      </c>
      <c r="C299" s="34">
        <v>2000</v>
      </c>
      <c r="D299" s="34">
        <v>2000</v>
      </c>
      <c r="E299" s="34">
        <v>1788.63</v>
      </c>
      <c r="F299" s="34">
        <v>1619.9</v>
      </c>
      <c r="G299" s="27">
        <f t="shared" si="24"/>
        <v>89.43150000000001</v>
      </c>
      <c r="H299" s="30">
        <f t="shared" si="23"/>
        <v>211.3699999999999</v>
      </c>
    </row>
    <row r="300" spans="1:8" ht="12.75">
      <c r="A300" s="3" t="s">
        <v>344</v>
      </c>
      <c r="B300" s="3" t="s">
        <v>392</v>
      </c>
      <c r="C300" s="34"/>
      <c r="D300" s="34">
        <v>5000</v>
      </c>
      <c r="E300" s="34"/>
      <c r="F300" s="34"/>
      <c r="G300" s="27"/>
      <c r="H300" s="30"/>
    </row>
    <row r="301" spans="1:8" ht="12.75">
      <c r="A301" s="1" t="s">
        <v>93</v>
      </c>
      <c r="B301" s="1" t="s">
        <v>94</v>
      </c>
      <c r="C301" s="33">
        <f aca="true" t="shared" si="29" ref="C301:F302">C302</f>
        <v>200000</v>
      </c>
      <c r="D301" s="33">
        <f t="shared" si="29"/>
        <v>400000</v>
      </c>
      <c r="E301" s="33">
        <f t="shared" si="29"/>
        <v>400000</v>
      </c>
      <c r="F301" s="33">
        <f t="shared" si="29"/>
        <v>60000</v>
      </c>
      <c r="G301" s="28">
        <f t="shared" si="24"/>
        <v>100</v>
      </c>
      <c r="H301" s="33">
        <f t="shared" si="23"/>
        <v>0</v>
      </c>
    </row>
    <row r="302" spans="1:8" ht="12.75">
      <c r="A302" s="23" t="s">
        <v>95</v>
      </c>
      <c r="B302" s="23" t="s">
        <v>96</v>
      </c>
      <c r="C302" s="31">
        <f t="shared" si="29"/>
        <v>200000</v>
      </c>
      <c r="D302" s="31">
        <f t="shared" si="29"/>
        <v>400000</v>
      </c>
      <c r="E302" s="31">
        <f t="shared" si="29"/>
        <v>400000</v>
      </c>
      <c r="F302" s="31">
        <f t="shared" si="29"/>
        <v>60000</v>
      </c>
      <c r="G302" s="28">
        <f t="shared" si="24"/>
        <v>100</v>
      </c>
      <c r="H302" s="33">
        <f t="shared" si="23"/>
        <v>0</v>
      </c>
    </row>
    <row r="303" spans="1:8" ht="51">
      <c r="A303" s="17" t="s">
        <v>264</v>
      </c>
      <c r="B303" s="3" t="s">
        <v>265</v>
      </c>
      <c r="C303" s="3">
        <v>200000</v>
      </c>
      <c r="D303" s="34">
        <v>400000</v>
      </c>
      <c r="E303" s="34">
        <v>400000</v>
      </c>
      <c r="F303" s="34">
        <v>60000</v>
      </c>
      <c r="G303" s="27">
        <f>E303/D303*100</f>
        <v>100</v>
      </c>
      <c r="H303" s="30">
        <f>D303-E303</f>
        <v>0</v>
      </c>
    </row>
    <row r="304" spans="1:8" ht="51">
      <c r="A304" s="14" t="s">
        <v>97</v>
      </c>
      <c r="B304" s="1" t="s">
        <v>98</v>
      </c>
      <c r="C304" s="33">
        <f aca="true" t="shared" si="30" ref="C304:F305">C305</f>
        <v>0</v>
      </c>
      <c r="D304" s="33">
        <f>D305+D308</f>
        <v>0</v>
      </c>
      <c r="E304" s="33">
        <f>E305+E308</f>
        <v>0</v>
      </c>
      <c r="F304" s="33">
        <f>F305+F308</f>
        <v>0</v>
      </c>
      <c r="G304" s="28"/>
      <c r="H304" s="33">
        <f>D304-E304</f>
        <v>0</v>
      </c>
    </row>
    <row r="305" spans="1:8" ht="38.25">
      <c r="A305" s="14" t="s">
        <v>99</v>
      </c>
      <c r="B305" s="1" t="s">
        <v>100</v>
      </c>
      <c r="C305" s="33">
        <f t="shared" si="30"/>
        <v>0</v>
      </c>
      <c r="D305" s="33">
        <f t="shared" si="30"/>
        <v>0</v>
      </c>
      <c r="E305" s="33">
        <f t="shared" si="30"/>
        <v>0</v>
      </c>
      <c r="F305" s="33">
        <f t="shared" si="30"/>
        <v>0</v>
      </c>
      <c r="G305" s="28"/>
      <c r="H305" s="33">
        <f>D305-E305</f>
        <v>0</v>
      </c>
    </row>
    <row r="306" spans="1:8" ht="25.5">
      <c r="A306" s="22" t="s">
        <v>266</v>
      </c>
      <c r="B306" s="3" t="s">
        <v>267</v>
      </c>
      <c r="C306" s="34"/>
      <c r="D306" s="34"/>
      <c r="E306" s="34"/>
      <c r="F306" s="34"/>
      <c r="G306" s="27"/>
      <c r="H306" s="30">
        <f>D306-E306</f>
        <v>0</v>
      </c>
    </row>
    <row r="307" spans="1:8" s="4" customFormat="1" ht="12.75">
      <c r="A307" s="14" t="s">
        <v>110</v>
      </c>
      <c r="B307" s="1" t="s">
        <v>111</v>
      </c>
      <c r="C307" s="33"/>
      <c r="D307" s="33"/>
      <c r="E307" s="33"/>
      <c r="F307" s="33"/>
      <c r="G307" s="28"/>
      <c r="H307" s="33"/>
    </row>
    <row r="308" spans="1:8" s="4" customFormat="1" ht="12.75">
      <c r="A308" s="14" t="s">
        <v>106</v>
      </c>
      <c r="B308" s="1" t="s">
        <v>107</v>
      </c>
      <c r="C308" s="1"/>
      <c r="D308" s="33"/>
      <c r="E308" s="33"/>
      <c r="F308" s="33"/>
      <c r="G308" s="28"/>
      <c r="H308" s="33"/>
    </row>
    <row r="309" spans="1:8" ht="12.75">
      <c r="A309" s="17" t="s">
        <v>101</v>
      </c>
      <c r="B309" s="3"/>
      <c r="C309" s="3">
        <v>0</v>
      </c>
      <c r="D309" s="3">
        <v>-8786833.18</v>
      </c>
      <c r="E309" s="11">
        <v>3429212.31</v>
      </c>
      <c r="F309" s="11">
        <v>8769556.52</v>
      </c>
      <c r="G309" s="3"/>
      <c r="H309" s="3"/>
    </row>
    <row r="310" ht="12.75">
      <c r="D310" t="s">
        <v>103</v>
      </c>
    </row>
    <row r="311" spans="1:7" ht="15">
      <c r="A311" s="37" t="s">
        <v>104</v>
      </c>
      <c r="G311" s="37" t="s">
        <v>105</v>
      </c>
    </row>
    <row r="312" ht="12.75">
      <c r="F312" t="s">
        <v>103</v>
      </c>
    </row>
    <row r="314" ht="12.75">
      <c r="D314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zoomScalePageLayoutView="0" workbookViewId="0" topLeftCell="A269">
      <selection activeCell="D279" sqref="D279:E28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394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395</v>
      </c>
      <c r="F5" s="19" t="s">
        <v>396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C8+C70+C72+C106+C142+C153+C156+C202+C239+C243+C263+C285+C288</f>
        <v>412232106.90999997</v>
      </c>
      <c r="D7" s="29">
        <f>D8+D70+D72+D106+D142+D153+D156+D202+D239+D243+D263+D285+D288</f>
        <v>424684559.7900001</v>
      </c>
      <c r="E7" s="29">
        <f>E8+E70+E72+E106+E142+E153+E156+E202+E239+E243+E263+E285+E288</f>
        <v>345872656.94000006</v>
      </c>
      <c r="F7" s="29">
        <f>F8+F70+F72+F106+F142+F153+F156+F202+F239+F243+F263+F285+F288</f>
        <v>365504660.54</v>
      </c>
      <c r="G7" s="28">
        <f>E7/D7*100</f>
        <v>81.44224906858604</v>
      </c>
      <c r="H7" s="33">
        <f>D7-E7</f>
        <v>78811902.85000002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35001925.54</v>
      </c>
      <c r="E8" s="29">
        <f>E9+E17+E18+E19+E13+E21+E23+E22</f>
        <v>24944967.569999997</v>
      </c>
      <c r="F8" s="29">
        <f>F9+F17+F18+F19+F13+F21+F23+F22+F20</f>
        <v>26282582.430000003</v>
      </c>
      <c r="G8" s="28">
        <f aca="true" t="shared" si="0" ref="G8:G74">E8/D8*100</f>
        <v>71.26741510690042</v>
      </c>
      <c r="H8" s="33">
        <f aca="true" t="shared" si="1" ref="H8:H74">D8-E8</f>
        <v>10056957.970000003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19202053.8</v>
      </c>
      <c r="E9" s="35">
        <f>E10+E11+E12</f>
        <v>15539772.59</v>
      </c>
      <c r="F9" s="35">
        <f>F10+F11+F12</f>
        <v>14672591.84</v>
      </c>
      <c r="G9" s="27">
        <f t="shared" si="0"/>
        <v>80.92765884240987</v>
      </c>
      <c r="H9" s="30">
        <f t="shared" si="1"/>
        <v>3662281.210000001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14238144.56</v>
      </c>
      <c r="E10" s="35">
        <f>E26+E30+E37+E45+E58</f>
        <v>11423155.5</v>
      </c>
      <c r="F10" s="35">
        <f>F26+F30+F37+F45+F58</f>
        <v>11298649.64</v>
      </c>
      <c r="G10" s="27">
        <f t="shared" si="0"/>
        <v>80.22924231357852</v>
      </c>
      <c r="H10" s="30">
        <f t="shared" si="1"/>
        <v>2814989.0600000005</v>
      </c>
    </row>
    <row r="11" spans="1:8" s="7" customFormat="1" ht="12.75">
      <c r="A11" s="3" t="s">
        <v>116</v>
      </c>
      <c r="B11" s="3" t="s">
        <v>115</v>
      </c>
      <c r="C11" s="35">
        <f>C27+C31+C39+C47+C60</f>
        <v>4189511</v>
      </c>
      <c r="D11" s="35">
        <f>D27+D31+D39+D47+D60</f>
        <v>4779619.24</v>
      </c>
      <c r="E11" s="35">
        <f>E27+E31+E39+E47+E60</f>
        <v>3935177.9299999997</v>
      </c>
      <c r="F11" s="35">
        <f>F27+F31+F39+F47+F60</f>
        <v>3369633.54</v>
      </c>
      <c r="G11" s="27">
        <f t="shared" si="0"/>
        <v>82.33245646571629</v>
      </c>
      <c r="H11" s="30">
        <f t="shared" si="1"/>
        <v>844441.3100000005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</f>
        <v>184290</v>
      </c>
      <c r="E12" s="35">
        <f>E38+E46</f>
        <v>181439.16</v>
      </c>
      <c r="F12" s="35">
        <f>F38+F46+F59</f>
        <v>4308.66</v>
      </c>
      <c r="G12" s="27">
        <f t="shared" si="0"/>
        <v>98.45306853328992</v>
      </c>
      <c r="H12" s="30">
        <f t="shared" si="1"/>
        <v>2850.8399999999965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4282050.38</v>
      </c>
      <c r="F13" s="35">
        <f>F14+F15+F16</f>
        <v>0</v>
      </c>
      <c r="G13" s="27">
        <f>E13/D13*100</f>
        <v>71.34372509163612</v>
      </c>
      <c r="H13" s="30">
        <f>D13-E13</f>
        <v>1719949.62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 t="shared" si="2"/>
        <v>4621000</v>
      </c>
      <c r="E14" s="35">
        <f t="shared" si="2"/>
        <v>3278780.18</v>
      </c>
      <c r="F14" s="35">
        <f>F62</f>
        <v>0</v>
      </c>
      <c r="G14" s="27">
        <f>E14/D14*100</f>
        <v>70.95390997619563</v>
      </c>
      <c r="H14" s="30">
        <f>D14-E14</f>
        <v>1342219.8199999998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1003070.2</v>
      </c>
      <c r="F16" s="35">
        <f>F64</f>
        <v>0</v>
      </c>
      <c r="G16" s="27">
        <f>E16/D16*100</f>
        <v>72.89754360465116</v>
      </c>
      <c r="H16" s="30">
        <f>D16-E16</f>
        <v>372929.80000000005</v>
      </c>
    </row>
    <row r="17" spans="1:8" s="7" customFormat="1" ht="23.25" customHeight="1">
      <c r="A17" s="13" t="s">
        <v>119</v>
      </c>
      <c r="B17" s="3" t="s">
        <v>120</v>
      </c>
      <c r="C17" s="35">
        <f>C32+C40+C48+C65</f>
        <v>2470440</v>
      </c>
      <c r="D17" s="35">
        <f>D32+D40+D48+D65</f>
        <v>2894670</v>
      </c>
      <c r="E17" s="35">
        <f>E32+E40+E48+E65</f>
        <v>1071485.36</v>
      </c>
      <c r="F17" s="35">
        <f>F32+F40+F48+F65</f>
        <v>0</v>
      </c>
      <c r="G17" s="27">
        <f t="shared" si="0"/>
        <v>37.01580352855421</v>
      </c>
      <c r="H17" s="30">
        <f t="shared" si="1"/>
        <v>1823184.64</v>
      </c>
    </row>
    <row r="18" spans="1:8" s="7" customFormat="1" ht="25.5">
      <c r="A18" s="13" t="s">
        <v>121</v>
      </c>
      <c r="B18" s="3" t="s">
        <v>122</v>
      </c>
      <c r="C18" s="35">
        <f>C33+C41+C49+C66</f>
        <v>5820048</v>
      </c>
      <c r="D18" s="35">
        <f>D33+D41+D49+D66</f>
        <v>6333360.27</v>
      </c>
      <c r="E18" s="35">
        <f>E33+E41+E49+E66</f>
        <v>4012591.4800000004</v>
      </c>
      <c r="F18" s="35">
        <f>F33+F41+F49+F66+F53</f>
        <v>4002342.71</v>
      </c>
      <c r="G18" s="27">
        <f t="shared" si="0"/>
        <v>63.356438114012434</v>
      </c>
      <c r="H18" s="30">
        <f t="shared" si="1"/>
        <v>2320768.789999999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7599500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C34+C42+C50+C67</f>
        <v>18000</v>
      </c>
      <c r="D21" s="35">
        <f>D50+D67</f>
        <v>17500</v>
      </c>
      <c r="E21" s="35">
        <f>E50+E67</f>
        <v>10993.95</v>
      </c>
      <c r="F21" s="35">
        <f>F50+F67</f>
        <v>165.12</v>
      </c>
      <c r="G21" s="27">
        <f t="shared" si="0"/>
        <v>62.82257142857143</v>
      </c>
      <c r="H21" s="30">
        <f t="shared" si="1"/>
        <v>6506.049999999999</v>
      </c>
    </row>
    <row r="22" spans="1:8" s="7" customFormat="1" ht="12.75">
      <c r="A22" s="3" t="s">
        <v>344</v>
      </c>
      <c r="B22" s="3" t="s">
        <v>348</v>
      </c>
      <c r="C22" s="35"/>
      <c r="D22" s="35">
        <f>D34+D42+D51+D68</f>
        <v>40500</v>
      </c>
      <c r="E22" s="35">
        <f>E34+E42+E51+E68</f>
        <v>28073.809999999998</v>
      </c>
      <c r="F22" s="35">
        <f>F51+F42+F34</f>
        <v>7982.76</v>
      </c>
      <c r="G22" s="27">
        <f>E22/D22*100</f>
        <v>69.31804938271604</v>
      </c>
      <c r="H22" s="30">
        <f>D22-E22</f>
        <v>12426.190000000002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511841.47</v>
      </c>
      <c r="E23" s="35"/>
      <c r="F23" s="35"/>
      <c r="G23" s="27">
        <f>E23/D23*100</f>
        <v>0</v>
      </c>
      <c r="H23" s="30">
        <f>D23-E23</f>
        <v>511841.47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1034302.15</v>
      </c>
      <c r="E24" s="31">
        <f>E25</f>
        <v>830425.3400000001</v>
      </c>
      <c r="F24" s="31">
        <f>F25</f>
        <v>912333.71</v>
      </c>
      <c r="G24" s="28">
        <f t="shared" si="0"/>
        <v>80.28846696296628</v>
      </c>
      <c r="H24" s="33">
        <f t="shared" si="1"/>
        <v>203876.80999999994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1034302.15</v>
      </c>
      <c r="E25" s="31">
        <f>E26+E27</f>
        <v>830425.3400000001</v>
      </c>
      <c r="F25" s="31">
        <f>F26+F27</f>
        <v>912333.71</v>
      </c>
      <c r="G25" s="28">
        <f>E25/D25*100</f>
        <v>80.28846696296628</v>
      </c>
      <c r="H25" s="33">
        <f>D25-E25</f>
        <v>203876.80999999994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623530.78</v>
      </c>
      <c r="F26" s="30">
        <v>731293.86</v>
      </c>
      <c r="G26" s="27">
        <f t="shared" si="0"/>
        <v>80.43482714138287</v>
      </c>
      <c r="H26" s="30">
        <f t="shared" si="1"/>
        <v>151669.21999999997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259102.15</v>
      </c>
      <c r="E27" s="30">
        <v>206894.56</v>
      </c>
      <c r="F27" s="30">
        <v>181039.85</v>
      </c>
      <c r="G27" s="27">
        <f t="shared" si="0"/>
        <v>79.85057630745249</v>
      </c>
      <c r="H27" s="30">
        <f t="shared" si="1"/>
        <v>52207.59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733190</v>
      </c>
      <c r="E28" s="31">
        <f>E29+E32+E33+E34</f>
        <v>518847.93999999994</v>
      </c>
      <c r="F28" s="31">
        <f>F29+F32+F33+F34</f>
        <v>513009.69</v>
      </c>
      <c r="G28" s="28">
        <f t="shared" si="0"/>
        <v>70.76582332001254</v>
      </c>
      <c r="H28" s="33">
        <f t="shared" si="1"/>
        <v>214342.06000000006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391790</v>
      </c>
      <c r="E29" s="31">
        <f>E30+E31</f>
        <v>333054.22</v>
      </c>
      <c r="F29" s="31">
        <f>F30+F31</f>
        <v>323323.2</v>
      </c>
      <c r="G29" s="28">
        <f>E29/D29*100</f>
        <v>85.00835141274662</v>
      </c>
      <c r="H29" s="33">
        <f>D29-E29</f>
        <v>58735.78000000003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245487.84</v>
      </c>
      <c r="F30" s="30">
        <v>243316.38</v>
      </c>
      <c r="G30" s="27">
        <f t="shared" si="0"/>
        <v>86.25714687280393</v>
      </c>
      <c r="H30" s="30">
        <f t="shared" si="1"/>
        <v>39112.16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107190</v>
      </c>
      <c r="E31" s="30">
        <v>87566.38</v>
      </c>
      <c r="F31" s="30">
        <v>80006.82</v>
      </c>
      <c r="G31" s="27">
        <f t="shared" si="0"/>
        <v>81.69267655564886</v>
      </c>
      <c r="H31" s="30">
        <f t="shared" si="1"/>
        <v>19623.619999999995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14615.16</v>
      </c>
      <c r="F32" s="34"/>
      <c r="G32" s="27">
        <f t="shared" si="0"/>
        <v>60.896499999999996</v>
      </c>
      <c r="H32" s="30">
        <f t="shared" si="1"/>
        <v>9384.84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170354.18</v>
      </c>
      <c r="F33" s="34">
        <v>188971.79</v>
      </c>
      <c r="G33" s="27">
        <f t="shared" si="0"/>
        <v>53.841396965866</v>
      </c>
      <c r="H33" s="30">
        <f t="shared" si="1"/>
        <v>146045.82</v>
      </c>
    </row>
    <row r="34" spans="1:8" ht="14.25" customHeight="1">
      <c r="A34" s="5" t="s">
        <v>125</v>
      </c>
      <c r="B34" s="3" t="s">
        <v>365</v>
      </c>
      <c r="C34" s="34">
        <v>1000</v>
      </c>
      <c r="D34" s="34">
        <v>1000</v>
      </c>
      <c r="E34" s="34">
        <v>824.38</v>
      </c>
      <c r="F34" s="34">
        <v>714.7</v>
      </c>
      <c r="G34" s="27">
        <f t="shared" si="0"/>
        <v>82.438</v>
      </c>
      <c r="H34" s="30">
        <f t="shared" si="1"/>
        <v>175.62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14385391.420000002</v>
      </c>
      <c r="E35" s="31">
        <f>E36+E40+E41+E42</f>
        <v>11199711.9</v>
      </c>
      <c r="F35" s="31">
        <f>F36+F40+F41+F42</f>
        <v>10220364.49</v>
      </c>
      <c r="G35" s="28">
        <f t="shared" si="0"/>
        <v>77.85475954744649</v>
      </c>
      <c r="H35" s="33">
        <f t="shared" si="1"/>
        <v>3185679.5200000014</v>
      </c>
    </row>
    <row r="36" spans="1:8" ht="25.5">
      <c r="A36" s="17" t="s">
        <v>127</v>
      </c>
      <c r="B36" s="3" t="s">
        <v>294</v>
      </c>
      <c r="C36" s="34">
        <f>C37+C39+C38</f>
        <v>11118000</v>
      </c>
      <c r="D36" s="34">
        <f>D37+D39+D38</f>
        <v>12083588.860000001</v>
      </c>
      <c r="E36" s="34">
        <f>E37+E39+E38</f>
        <v>9727096.44</v>
      </c>
      <c r="F36" s="34">
        <f>F37+F39+F38</f>
        <v>9174747.25</v>
      </c>
      <c r="G36" s="27">
        <f t="shared" si="0"/>
        <v>80.4984061663945</v>
      </c>
      <c r="H36" s="30">
        <f t="shared" si="1"/>
        <v>2356492.420000002</v>
      </c>
    </row>
    <row r="37" spans="1:8" ht="14.25" customHeight="1">
      <c r="A37" s="3" t="s">
        <v>114</v>
      </c>
      <c r="B37" s="3" t="s">
        <v>295</v>
      </c>
      <c r="C37" s="35">
        <v>8532000</v>
      </c>
      <c r="D37" s="35">
        <v>8840989.39</v>
      </c>
      <c r="E37" s="34">
        <v>7071734.58</v>
      </c>
      <c r="F37" s="34">
        <v>7052546.34</v>
      </c>
      <c r="G37" s="27">
        <f t="shared" si="0"/>
        <v>79.98804509367248</v>
      </c>
      <c r="H37" s="30">
        <f t="shared" si="1"/>
        <v>1769254.8100000005</v>
      </c>
    </row>
    <row r="38" spans="1:8" ht="14.25" customHeight="1">
      <c r="A38" s="5" t="s">
        <v>117</v>
      </c>
      <c r="B38" s="3" t="s">
        <v>296</v>
      </c>
      <c r="C38" s="35">
        <v>10000</v>
      </c>
      <c r="D38" s="35">
        <v>171290</v>
      </c>
      <c r="E38" s="34">
        <v>168990</v>
      </c>
      <c r="F38" s="34">
        <v>1400</v>
      </c>
      <c r="G38" s="27">
        <f t="shared" si="0"/>
        <v>98.65724794208653</v>
      </c>
      <c r="H38" s="30">
        <f t="shared" si="1"/>
        <v>2300</v>
      </c>
    </row>
    <row r="39" spans="1:8" ht="13.5" customHeight="1">
      <c r="A39" s="3" t="s">
        <v>116</v>
      </c>
      <c r="B39" s="3" t="s">
        <v>297</v>
      </c>
      <c r="C39" s="34">
        <v>2576000</v>
      </c>
      <c r="D39" s="34">
        <v>3071309.47</v>
      </c>
      <c r="E39" s="34">
        <v>2486371.86</v>
      </c>
      <c r="F39" s="34">
        <v>2120800.91</v>
      </c>
      <c r="G39" s="27">
        <f t="shared" si="0"/>
        <v>80.95478115398119</v>
      </c>
      <c r="H39" s="30">
        <f t="shared" si="1"/>
        <v>584937.6100000003</v>
      </c>
    </row>
    <row r="40" spans="1:8" ht="25.5">
      <c r="A40" s="13" t="s">
        <v>119</v>
      </c>
      <c r="B40" s="3" t="s">
        <v>298</v>
      </c>
      <c r="C40" s="34">
        <v>383240</v>
      </c>
      <c r="D40" s="34">
        <v>714740</v>
      </c>
      <c r="E40" s="34">
        <v>520730.15</v>
      </c>
      <c r="F40" s="34"/>
      <c r="G40" s="27">
        <f t="shared" si="0"/>
        <v>72.85588465735793</v>
      </c>
      <c r="H40" s="30">
        <f t="shared" si="1"/>
        <v>194009.84999999998</v>
      </c>
    </row>
    <row r="41" spans="1:8" ht="25.5">
      <c r="A41" s="13" t="s">
        <v>121</v>
      </c>
      <c r="B41" s="3" t="s">
        <v>299</v>
      </c>
      <c r="C41" s="3">
        <v>1279062</v>
      </c>
      <c r="D41" s="34">
        <v>1567062.56</v>
      </c>
      <c r="E41" s="34">
        <v>942330.6</v>
      </c>
      <c r="F41" s="34">
        <v>1038349.18</v>
      </c>
      <c r="G41" s="27">
        <f t="shared" si="0"/>
        <v>60.13356607792352</v>
      </c>
      <c r="H41" s="30">
        <f t="shared" si="1"/>
        <v>624731.9600000001</v>
      </c>
    </row>
    <row r="42" spans="1:8" ht="12.75">
      <c r="A42" s="5" t="s">
        <v>125</v>
      </c>
      <c r="B42" s="3" t="s">
        <v>354</v>
      </c>
      <c r="C42" s="3">
        <v>10000</v>
      </c>
      <c r="D42" s="34">
        <v>20000</v>
      </c>
      <c r="E42" s="34">
        <v>9554.71</v>
      </c>
      <c r="F42" s="34">
        <v>7268.06</v>
      </c>
      <c r="G42" s="27">
        <f t="shared" si="0"/>
        <v>47.77355</v>
      </c>
      <c r="H42" s="30">
        <f t="shared" si="1"/>
        <v>10445.29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7942860</v>
      </c>
      <c r="E43" s="31">
        <f>E44+E48+E49+E50+E51</f>
        <v>5239643.77</v>
      </c>
      <c r="F43" s="31">
        <f>F44+F48+F49+F50+F51</f>
        <v>4482504.91</v>
      </c>
      <c r="G43" s="28">
        <f t="shared" si="0"/>
        <v>65.96671438247684</v>
      </c>
      <c r="H43" s="33">
        <f t="shared" si="1"/>
        <v>2703216.2300000004</v>
      </c>
    </row>
    <row r="44" spans="1:8" ht="25.5">
      <c r="A44" s="17" t="s">
        <v>127</v>
      </c>
      <c r="B44" s="3" t="s">
        <v>301</v>
      </c>
      <c r="C44" s="33">
        <f>C45+C46+C47</f>
        <v>5028700</v>
      </c>
      <c r="D44" s="33">
        <f>D45+D46+D47</f>
        <v>5147258.79</v>
      </c>
      <c r="E44" s="33">
        <f>E45+E46+E47</f>
        <v>4178242.91</v>
      </c>
      <c r="F44" s="33">
        <f>F45+F46+F47</f>
        <v>3888448.31</v>
      </c>
      <c r="G44" s="28">
        <f t="shared" si="0"/>
        <v>81.17413715660487</v>
      </c>
      <c r="H44" s="33">
        <f t="shared" si="1"/>
        <v>969015.8799999999</v>
      </c>
    </row>
    <row r="45" spans="1:8" ht="13.5" customHeight="1">
      <c r="A45" s="3" t="s">
        <v>114</v>
      </c>
      <c r="B45" s="3" t="s">
        <v>302</v>
      </c>
      <c r="C45" s="3">
        <v>3851600</v>
      </c>
      <c r="D45" s="34">
        <v>3918738.17</v>
      </c>
      <c r="E45" s="34">
        <v>3127420.71</v>
      </c>
      <c r="F45" s="34">
        <v>2959985.5</v>
      </c>
      <c r="G45" s="27">
        <f t="shared" si="0"/>
        <v>79.80683001334586</v>
      </c>
      <c r="H45" s="30">
        <f t="shared" si="1"/>
        <v>791317.46</v>
      </c>
    </row>
    <row r="46" spans="1:8" ht="13.5" customHeight="1">
      <c r="A46" s="5" t="s">
        <v>117</v>
      </c>
      <c r="B46" s="3" t="s">
        <v>303</v>
      </c>
      <c r="C46" s="3">
        <v>10000</v>
      </c>
      <c r="D46" s="34">
        <v>13000</v>
      </c>
      <c r="E46" s="34">
        <v>12449.16</v>
      </c>
      <c r="F46" s="34">
        <v>2608.66</v>
      </c>
      <c r="G46" s="27">
        <f t="shared" si="0"/>
        <v>95.76276923076922</v>
      </c>
      <c r="H46" s="30">
        <f t="shared" si="1"/>
        <v>550.8400000000001</v>
      </c>
    </row>
    <row r="47" spans="1:8" ht="12.75">
      <c r="A47" s="3" t="s">
        <v>116</v>
      </c>
      <c r="B47" s="3" t="s">
        <v>304</v>
      </c>
      <c r="C47" s="3">
        <v>1167100</v>
      </c>
      <c r="D47" s="34">
        <v>1215520.62</v>
      </c>
      <c r="E47" s="34">
        <v>1038373.04</v>
      </c>
      <c r="F47" s="34">
        <v>925854.15</v>
      </c>
      <c r="G47" s="27">
        <f t="shared" si="0"/>
        <v>85.42619704797768</v>
      </c>
      <c r="H47" s="30">
        <f t="shared" si="1"/>
        <v>177147.58000000007</v>
      </c>
    </row>
    <row r="48" spans="1:8" ht="25.5">
      <c r="A48" s="13" t="s">
        <v>119</v>
      </c>
      <c r="B48" s="3" t="s">
        <v>305</v>
      </c>
      <c r="C48" s="3">
        <v>1020000</v>
      </c>
      <c r="D48" s="34">
        <v>2088744</v>
      </c>
      <c r="E48" s="34">
        <v>522295.62</v>
      </c>
      <c r="F48" s="3"/>
      <c r="G48" s="27">
        <f t="shared" si="0"/>
        <v>25.005248129976675</v>
      </c>
      <c r="H48" s="30">
        <f t="shared" si="1"/>
        <v>1566448.38</v>
      </c>
    </row>
    <row r="49" spans="1:8" ht="27" customHeight="1">
      <c r="A49" s="13" t="s">
        <v>121</v>
      </c>
      <c r="B49" s="3" t="s">
        <v>306</v>
      </c>
      <c r="C49" s="3">
        <v>640000</v>
      </c>
      <c r="D49" s="35">
        <v>689857.21</v>
      </c>
      <c r="E49" s="35">
        <v>525167.23</v>
      </c>
      <c r="F49" s="3">
        <v>593891.48</v>
      </c>
      <c r="G49" s="27">
        <f t="shared" si="0"/>
        <v>76.12694661841688</v>
      </c>
      <c r="H49" s="30">
        <f t="shared" si="1"/>
        <v>164689.97999999998</v>
      </c>
    </row>
    <row r="50" spans="1:8" ht="13.5" customHeight="1">
      <c r="A50" s="5" t="s">
        <v>125</v>
      </c>
      <c r="B50" s="3" t="s">
        <v>307</v>
      </c>
      <c r="C50" s="35">
        <v>2000</v>
      </c>
      <c r="D50" s="35">
        <v>2000</v>
      </c>
      <c r="E50" s="35">
        <v>8.66</v>
      </c>
      <c r="F50" s="34">
        <v>165.12</v>
      </c>
      <c r="G50" s="27">
        <f t="shared" si="0"/>
        <v>0.43299999999999994</v>
      </c>
      <c r="H50" s="30">
        <f t="shared" si="1"/>
        <v>1991.34</v>
      </c>
    </row>
    <row r="51" spans="1:8" ht="13.5" customHeight="1">
      <c r="A51" s="3" t="s">
        <v>344</v>
      </c>
      <c r="B51" s="3" t="s">
        <v>347</v>
      </c>
      <c r="C51" s="35"/>
      <c r="D51" s="35">
        <v>15000</v>
      </c>
      <c r="E51" s="35">
        <v>13929.35</v>
      </c>
      <c r="F51" s="11"/>
      <c r="G51" s="27">
        <f t="shared" si="0"/>
        <v>92.86233333333334</v>
      </c>
      <c r="H51" s="30">
        <f t="shared" si="1"/>
        <v>1070.6499999999996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1500000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308</v>
      </c>
      <c r="C53" s="34"/>
      <c r="D53" s="34"/>
      <c r="E53" s="34"/>
      <c r="F53" s="34">
        <v>1500000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511841.47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511841.47</v>
      </c>
    </row>
    <row r="55" spans="1:8" ht="12.75">
      <c r="A55" s="3" t="s">
        <v>129</v>
      </c>
      <c r="B55" s="3" t="s">
        <v>309</v>
      </c>
      <c r="C55" s="3">
        <v>2871915.68</v>
      </c>
      <c r="D55" s="34">
        <v>511841.47</v>
      </c>
      <c r="E55" s="34">
        <v>0</v>
      </c>
      <c r="F55" s="34"/>
      <c r="G55" s="27">
        <f t="shared" si="0"/>
        <v>0</v>
      </c>
      <c r="H55" s="30">
        <f t="shared" si="1"/>
        <v>511841.47</v>
      </c>
    </row>
    <row r="56" spans="1:8" ht="12.75">
      <c r="A56" s="23" t="s">
        <v>23</v>
      </c>
      <c r="B56" s="23" t="s">
        <v>24</v>
      </c>
      <c r="C56" s="31">
        <f>C61+C65+C66+C67+C57</f>
        <v>11194100</v>
      </c>
      <c r="D56" s="31">
        <f>D61+D65+D66+D67+D57+D68</f>
        <v>10394340.5</v>
      </c>
      <c r="E56" s="31">
        <f>E61+E65+E66+E67+E57+E68</f>
        <v>7156338.619999999</v>
      </c>
      <c r="F56" s="31">
        <f>F61+F65+F66+F67+F57+F68+F69</f>
        <v>8654369.629999999</v>
      </c>
      <c r="G56" s="28">
        <f t="shared" si="0"/>
        <v>68.84841438473175</v>
      </c>
      <c r="H56" s="33">
        <f t="shared" si="1"/>
        <v>3238001.880000001</v>
      </c>
    </row>
    <row r="57" spans="1:8" ht="25.5">
      <c r="A57" s="17" t="s">
        <v>127</v>
      </c>
      <c r="B57" s="3" t="s">
        <v>310</v>
      </c>
      <c r="C57" s="39">
        <f>C58+C60</f>
        <v>544314</v>
      </c>
      <c r="D57" s="39">
        <f>D58+D60</f>
        <v>545114</v>
      </c>
      <c r="E57" s="39">
        <f>E58+E60</f>
        <v>470953.68000000005</v>
      </c>
      <c r="F57" s="39">
        <f>F58+F60+F59</f>
        <v>373739.37</v>
      </c>
      <c r="G57" s="27">
        <f>E57/D57*100</f>
        <v>86.39544755775856</v>
      </c>
      <c r="H57" s="30">
        <f>D57-E57</f>
        <v>74160.31999999995</v>
      </c>
    </row>
    <row r="58" spans="1:8" ht="12.75">
      <c r="A58" s="3" t="s">
        <v>114</v>
      </c>
      <c r="B58" s="3" t="s">
        <v>311</v>
      </c>
      <c r="C58" s="39">
        <v>418003</v>
      </c>
      <c r="D58" s="39">
        <v>418617</v>
      </c>
      <c r="E58" s="39">
        <v>354981.59</v>
      </c>
      <c r="F58" s="34">
        <v>311507.56</v>
      </c>
      <c r="G58" s="27">
        <f>E58/D58*100</f>
        <v>84.79865605075761</v>
      </c>
      <c r="H58" s="30">
        <f>D58-E58</f>
        <v>63635.409999999974</v>
      </c>
    </row>
    <row r="59" spans="1:8" ht="12.75">
      <c r="A59" s="5" t="s">
        <v>117</v>
      </c>
      <c r="B59" s="3" t="s">
        <v>398</v>
      </c>
      <c r="C59" s="39"/>
      <c r="D59" s="39"/>
      <c r="E59" s="39"/>
      <c r="F59" s="34">
        <v>300</v>
      </c>
      <c r="G59" s="27"/>
      <c r="H59" s="30"/>
    </row>
    <row r="60" spans="1:8" ht="12.75">
      <c r="A60" s="3" t="s">
        <v>116</v>
      </c>
      <c r="B60" s="3" t="s">
        <v>312</v>
      </c>
      <c r="C60" s="39">
        <v>126311</v>
      </c>
      <c r="D60" s="39">
        <v>126497</v>
      </c>
      <c r="E60" s="39">
        <v>115972.09</v>
      </c>
      <c r="F60" s="34">
        <v>61931.81</v>
      </c>
      <c r="G60" s="27">
        <f>E60/D60*100</f>
        <v>91.67971572448359</v>
      </c>
      <c r="H60" s="30">
        <f>D60-E60</f>
        <v>10524.910000000003</v>
      </c>
    </row>
    <row r="61" spans="1:8" s="2" customFormat="1" ht="25.5">
      <c r="A61" s="17" t="s">
        <v>131</v>
      </c>
      <c r="B61" s="3" t="s">
        <v>313</v>
      </c>
      <c r="C61" s="34">
        <f>C62+C63+C64</f>
        <v>6017000</v>
      </c>
      <c r="D61" s="34">
        <f>D62+D63+D64</f>
        <v>6002000</v>
      </c>
      <c r="E61" s="34">
        <f>E62+E63+E64</f>
        <v>4282050.38</v>
      </c>
      <c r="F61" s="34">
        <f>F62+F63+F64</f>
        <v>0</v>
      </c>
      <c r="G61" s="27">
        <f t="shared" si="0"/>
        <v>71.34372509163612</v>
      </c>
      <c r="H61" s="30">
        <f t="shared" si="1"/>
        <v>1719949.62</v>
      </c>
    </row>
    <row r="62" spans="1:8" s="2" customFormat="1" ht="12.75">
      <c r="A62" s="3" t="s">
        <v>132</v>
      </c>
      <c r="B62" s="3" t="s">
        <v>314</v>
      </c>
      <c r="C62" s="3">
        <v>4621000</v>
      </c>
      <c r="D62" s="34">
        <v>4621000</v>
      </c>
      <c r="E62" s="34">
        <v>3278780.18</v>
      </c>
      <c r="F62" s="3"/>
      <c r="G62" s="27">
        <f t="shared" si="0"/>
        <v>70.95390997619563</v>
      </c>
      <c r="H62" s="30">
        <f t="shared" si="1"/>
        <v>1342219.8199999998</v>
      </c>
    </row>
    <row r="63" spans="1:8" s="2" customFormat="1" ht="12.75">
      <c r="A63" s="5" t="s">
        <v>133</v>
      </c>
      <c r="B63" s="3" t="s">
        <v>315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316</v>
      </c>
      <c r="C64" s="3">
        <v>1391000</v>
      </c>
      <c r="D64" s="34">
        <v>1376000</v>
      </c>
      <c r="E64" s="34">
        <v>1003070.2</v>
      </c>
      <c r="F64" s="3"/>
      <c r="G64" s="27">
        <f t="shared" si="0"/>
        <v>72.89754360465116</v>
      </c>
      <c r="H64" s="30">
        <f t="shared" si="1"/>
        <v>372929.80000000005</v>
      </c>
    </row>
    <row r="65" spans="1:8" s="2" customFormat="1" ht="25.5">
      <c r="A65" s="13" t="s">
        <v>119</v>
      </c>
      <c r="B65" s="3" t="s">
        <v>317</v>
      </c>
      <c r="C65" s="3">
        <v>1061200</v>
      </c>
      <c r="D65" s="34">
        <v>67186</v>
      </c>
      <c r="E65" s="34">
        <v>13844.43</v>
      </c>
      <c r="F65" s="3"/>
      <c r="G65" s="27">
        <f t="shared" si="0"/>
        <v>20.60612329949692</v>
      </c>
      <c r="H65" s="30">
        <f t="shared" si="1"/>
        <v>53341.57</v>
      </c>
    </row>
    <row r="66" spans="1:8" ht="25.5">
      <c r="A66" s="13" t="s">
        <v>121</v>
      </c>
      <c r="B66" s="3" t="s">
        <v>318</v>
      </c>
      <c r="C66" s="34">
        <v>3566586</v>
      </c>
      <c r="D66" s="34">
        <v>3760040.5</v>
      </c>
      <c r="E66" s="34">
        <v>2374739.47</v>
      </c>
      <c r="F66" s="11">
        <v>681130.26</v>
      </c>
      <c r="G66" s="27">
        <f t="shared" si="0"/>
        <v>63.15728434308089</v>
      </c>
      <c r="H66" s="30">
        <f t="shared" si="1"/>
        <v>1385301.0299999998</v>
      </c>
    </row>
    <row r="67" spans="1:8" ht="12.75">
      <c r="A67" s="5" t="s">
        <v>125</v>
      </c>
      <c r="B67" s="3" t="s">
        <v>319</v>
      </c>
      <c r="C67" s="34">
        <v>5000</v>
      </c>
      <c r="D67" s="34">
        <v>15500</v>
      </c>
      <c r="E67" s="34">
        <v>10985.29</v>
      </c>
      <c r="F67" s="11"/>
      <c r="G67" s="27">
        <f t="shared" si="0"/>
        <v>70.87283870967742</v>
      </c>
      <c r="H67" s="30">
        <f t="shared" si="1"/>
        <v>4514.709999999999</v>
      </c>
    </row>
    <row r="68" spans="1:8" ht="12.75">
      <c r="A68" s="3" t="s">
        <v>344</v>
      </c>
      <c r="B68" s="3" t="s">
        <v>363</v>
      </c>
      <c r="C68" s="34"/>
      <c r="D68" s="34">
        <v>4500</v>
      </c>
      <c r="E68" s="34">
        <v>3765.37</v>
      </c>
      <c r="F68" s="11"/>
      <c r="G68" s="27">
        <f t="shared" si="0"/>
        <v>83.67488888888889</v>
      </c>
      <c r="H68" s="30">
        <f t="shared" si="1"/>
        <v>734.6300000000001</v>
      </c>
    </row>
    <row r="69" spans="1:8" ht="51">
      <c r="A69" s="17" t="s">
        <v>170</v>
      </c>
      <c r="B69" s="3" t="s">
        <v>320</v>
      </c>
      <c r="C69" s="34"/>
      <c r="D69" s="34"/>
      <c r="E69" s="34"/>
      <c r="F69" s="34">
        <v>7599500</v>
      </c>
      <c r="G69" s="27"/>
      <c r="H69" s="30">
        <f>D69-E69</f>
        <v>0</v>
      </c>
    </row>
    <row r="70" spans="1:8" ht="12.75">
      <c r="A70" s="1" t="s">
        <v>25</v>
      </c>
      <c r="B70" s="1" t="s">
        <v>321</v>
      </c>
      <c r="C70" s="33">
        <f>C71</f>
        <v>1371600</v>
      </c>
      <c r="D70" s="33">
        <f>D71</f>
        <v>1371600</v>
      </c>
      <c r="E70" s="33">
        <f>E71</f>
        <v>1079638</v>
      </c>
      <c r="F70" s="33">
        <f>F71</f>
        <v>1129336.69</v>
      </c>
      <c r="G70" s="28">
        <f t="shared" si="0"/>
        <v>78.71376494604841</v>
      </c>
      <c r="H70" s="33">
        <f t="shared" si="1"/>
        <v>291962</v>
      </c>
    </row>
    <row r="71" spans="1:8" ht="12.75">
      <c r="A71" s="5" t="s">
        <v>139</v>
      </c>
      <c r="B71" s="3" t="s">
        <v>322</v>
      </c>
      <c r="C71" s="34">
        <v>1371600</v>
      </c>
      <c r="D71" s="34">
        <v>1371600</v>
      </c>
      <c r="E71" s="34">
        <v>1079638</v>
      </c>
      <c r="F71" s="34">
        <v>1129336.69</v>
      </c>
      <c r="G71" s="27">
        <f t="shared" si="0"/>
        <v>78.71376494604841</v>
      </c>
      <c r="H71" s="30">
        <f t="shared" si="1"/>
        <v>291962</v>
      </c>
    </row>
    <row r="72" spans="1:8" ht="25.5">
      <c r="A72" s="14" t="s">
        <v>26</v>
      </c>
      <c r="B72" s="1" t="s">
        <v>27</v>
      </c>
      <c r="C72" s="33">
        <f>C73+C77+C83+C81+C82</f>
        <v>1288000</v>
      </c>
      <c r="D72" s="33">
        <f>D73+D77+D83+D81+D82+D84</f>
        <v>1641589</v>
      </c>
      <c r="E72" s="33">
        <f>E73+E77+E83+E81+E82+E84</f>
        <v>1392628.5</v>
      </c>
      <c r="F72" s="33">
        <f>F73+F77+F83+F81+F82+F85+F84</f>
        <v>1765006.08</v>
      </c>
      <c r="G72" s="28">
        <f t="shared" si="0"/>
        <v>84.83417591126646</v>
      </c>
      <c r="H72" s="33">
        <f t="shared" si="1"/>
        <v>248960.5</v>
      </c>
    </row>
    <row r="73" spans="1:8" ht="25.5">
      <c r="A73" s="17" t="s">
        <v>127</v>
      </c>
      <c r="B73" s="3" t="s">
        <v>128</v>
      </c>
      <c r="C73" s="34">
        <f>C74+C75+C76</f>
        <v>460200</v>
      </c>
      <c r="D73" s="34">
        <f>D74+D75+D76</f>
        <v>525300</v>
      </c>
      <c r="E73" s="34">
        <f>E74+E75+E76</f>
        <v>437075.72000000003</v>
      </c>
      <c r="F73" s="34">
        <f>F74+F75+F76</f>
        <v>622366.0800000001</v>
      </c>
      <c r="G73" s="27">
        <f t="shared" si="0"/>
        <v>83.20497239672568</v>
      </c>
      <c r="H73" s="30">
        <f t="shared" si="1"/>
        <v>88224.27999999997</v>
      </c>
    </row>
    <row r="74" spans="1:8" ht="12.75">
      <c r="A74" s="3" t="s">
        <v>114</v>
      </c>
      <c r="B74" s="3" t="s">
        <v>113</v>
      </c>
      <c r="C74" s="34">
        <f>C88</f>
        <v>353500</v>
      </c>
      <c r="D74" s="34">
        <f>D88</f>
        <v>403500</v>
      </c>
      <c r="E74" s="34">
        <f>E88</f>
        <v>326096.45</v>
      </c>
      <c r="F74" s="34">
        <f>F88</f>
        <v>334666.7</v>
      </c>
      <c r="G74" s="27">
        <f t="shared" si="0"/>
        <v>80.81696406443618</v>
      </c>
      <c r="H74" s="30">
        <f t="shared" si="1"/>
        <v>77403.54999999999</v>
      </c>
    </row>
    <row r="75" spans="1:8" ht="12.75">
      <c r="A75" s="3" t="s">
        <v>116</v>
      </c>
      <c r="B75" s="3" t="s">
        <v>115</v>
      </c>
      <c r="C75" s="34">
        <f>C90</f>
        <v>106700</v>
      </c>
      <c r="D75" s="34">
        <f>D90</f>
        <v>121800</v>
      </c>
      <c r="E75" s="34">
        <f>E90</f>
        <v>110979.27</v>
      </c>
      <c r="F75" s="34">
        <f>F90</f>
        <v>101069.38</v>
      </c>
      <c r="G75" s="27">
        <f aca="true" t="shared" si="3" ref="G75:G152">E75/D75*100</f>
        <v>91.11598522167488</v>
      </c>
      <c r="H75" s="30">
        <f aca="true" t="shared" si="4" ref="H75:H152">D75-E75</f>
        <v>10820.729999999996</v>
      </c>
    </row>
    <row r="76" spans="1:8" ht="12.75">
      <c r="A76" s="5" t="s">
        <v>117</v>
      </c>
      <c r="B76" s="3" t="s">
        <v>118</v>
      </c>
      <c r="C76" s="34"/>
      <c r="D76" s="34"/>
      <c r="E76" s="34"/>
      <c r="F76" s="34">
        <f>F89</f>
        <v>186630</v>
      </c>
      <c r="G76" s="27"/>
      <c r="H76" s="30">
        <f t="shared" si="4"/>
        <v>0</v>
      </c>
    </row>
    <row r="77" spans="1:8" ht="25.5">
      <c r="A77" s="17" t="s">
        <v>131</v>
      </c>
      <c r="B77" s="3" t="s">
        <v>138</v>
      </c>
      <c r="C77" s="34">
        <f>C78+C79+C80</f>
        <v>657000</v>
      </c>
      <c r="D77" s="34">
        <f>D78+D79+D80</f>
        <v>657000</v>
      </c>
      <c r="E77" s="34">
        <f>E78+E79+E80</f>
        <v>547321.06</v>
      </c>
      <c r="F77" s="34">
        <f>F78+F79+F80</f>
        <v>0</v>
      </c>
      <c r="G77" s="27">
        <f t="shared" si="3"/>
        <v>83.30609741248098</v>
      </c>
      <c r="H77" s="30">
        <f t="shared" si="4"/>
        <v>109678.93999999994</v>
      </c>
    </row>
    <row r="78" spans="1:8" ht="12.75">
      <c r="A78" s="3" t="s">
        <v>132</v>
      </c>
      <c r="B78" s="3" t="s">
        <v>135</v>
      </c>
      <c r="C78" s="34">
        <f aca="true" t="shared" si="5" ref="C78:F80">C96</f>
        <v>504000</v>
      </c>
      <c r="D78" s="34">
        <f t="shared" si="5"/>
        <v>504000</v>
      </c>
      <c r="E78" s="34">
        <f t="shared" si="5"/>
        <v>414366.27</v>
      </c>
      <c r="F78" s="34">
        <f t="shared" si="5"/>
        <v>0</v>
      </c>
      <c r="G78" s="27">
        <f t="shared" si="3"/>
        <v>82.21552976190478</v>
      </c>
      <c r="H78" s="30">
        <f t="shared" si="4"/>
        <v>89633.72999999998</v>
      </c>
    </row>
    <row r="79" spans="1:8" ht="12.75">
      <c r="A79" s="5" t="s">
        <v>133</v>
      </c>
      <c r="B79" s="3" t="s">
        <v>136</v>
      </c>
      <c r="C79" s="34">
        <f t="shared" si="5"/>
        <v>6000</v>
      </c>
      <c r="D79" s="34">
        <f t="shared" si="5"/>
        <v>6000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134</v>
      </c>
      <c r="B80" s="3" t="s">
        <v>137</v>
      </c>
      <c r="C80" s="34">
        <f t="shared" si="5"/>
        <v>147000</v>
      </c>
      <c r="D80" s="34">
        <f t="shared" si="5"/>
        <v>147000</v>
      </c>
      <c r="E80" s="34">
        <f t="shared" si="5"/>
        <v>132954.79</v>
      </c>
      <c r="F80" s="34">
        <f t="shared" si="5"/>
        <v>0</v>
      </c>
      <c r="G80" s="27">
        <f>E80/D80*100</f>
        <v>90.44543537414967</v>
      </c>
      <c r="H80" s="30">
        <f>D80-E80</f>
        <v>14045.209999999992</v>
      </c>
    </row>
    <row r="81" spans="1:8" ht="25.5">
      <c r="A81" s="13" t="s">
        <v>119</v>
      </c>
      <c r="B81" s="3" t="s">
        <v>120</v>
      </c>
      <c r="C81" s="34">
        <f>C99</f>
        <v>5000</v>
      </c>
      <c r="D81" s="34">
        <f>D99+D91</f>
        <v>50000</v>
      </c>
      <c r="E81" s="34">
        <f>E99+E91</f>
        <v>39695.66</v>
      </c>
      <c r="F81" s="34">
        <f>F99</f>
        <v>0</v>
      </c>
      <c r="G81" s="27">
        <f>E81/D81*100</f>
        <v>79.39132000000001</v>
      </c>
      <c r="H81" s="30">
        <f>D81-E81</f>
        <v>10304.339999999997</v>
      </c>
    </row>
    <row r="82" spans="1:8" ht="25.5">
      <c r="A82" s="13" t="s">
        <v>121</v>
      </c>
      <c r="B82" s="3" t="s">
        <v>122</v>
      </c>
      <c r="C82" s="34">
        <f>C92+C100+C105</f>
        <v>98000</v>
      </c>
      <c r="D82" s="34">
        <f>D92+D100+D105</f>
        <v>131289</v>
      </c>
      <c r="E82" s="34">
        <f>E92+E100+E105</f>
        <v>90536.06</v>
      </c>
      <c r="F82" s="34">
        <f>F92+F100+F105</f>
        <v>525690</v>
      </c>
      <c r="G82" s="27">
        <f>E82/D82*100</f>
        <v>68.95936445551418</v>
      </c>
      <c r="H82" s="30">
        <f>D82-E82</f>
        <v>40752.94</v>
      </c>
    </row>
    <row r="83" spans="1:8" ht="12.75">
      <c r="A83" s="5" t="s">
        <v>139</v>
      </c>
      <c r="B83" s="3" t="s">
        <v>140</v>
      </c>
      <c r="C83" s="34">
        <f>C93</f>
        <v>67800</v>
      </c>
      <c r="D83" s="34">
        <f>D93</f>
        <v>67800</v>
      </c>
      <c r="E83" s="34">
        <f>E93</f>
        <v>67800</v>
      </c>
      <c r="F83" s="34">
        <f>F93</f>
        <v>40950</v>
      </c>
      <c r="G83" s="27">
        <f t="shared" si="3"/>
        <v>100</v>
      </c>
      <c r="H83" s="30">
        <f t="shared" si="4"/>
        <v>0</v>
      </c>
    </row>
    <row r="84" spans="1:8" ht="12.75">
      <c r="A84" s="5" t="s">
        <v>151</v>
      </c>
      <c r="B84" s="3" t="s">
        <v>124</v>
      </c>
      <c r="C84" s="34"/>
      <c r="D84" s="34">
        <f>D103</f>
        <v>210200</v>
      </c>
      <c r="E84" s="34">
        <f>E103</f>
        <v>210200</v>
      </c>
      <c r="F84" s="34">
        <f>F103</f>
        <v>50000</v>
      </c>
      <c r="G84" s="27"/>
      <c r="H84" s="30"/>
    </row>
    <row r="85" spans="1:8" ht="51">
      <c r="A85" s="17" t="s">
        <v>170</v>
      </c>
      <c r="B85" s="3" t="s">
        <v>285</v>
      </c>
      <c r="C85" s="34"/>
      <c r="D85" s="34"/>
      <c r="E85" s="34"/>
      <c r="F85" s="34">
        <f>F101</f>
        <v>526000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528000</v>
      </c>
      <c r="D86" s="31">
        <f>D87+D92+D93+D91</f>
        <v>669500</v>
      </c>
      <c r="E86" s="31">
        <f>E87+E92+E93+E91</f>
        <v>549531.4000000001</v>
      </c>
      <c r="F86" s="31">
        <f>F87+F92+F93</f>
        <v>663316.0800000001</v>
      </c>
      <c r="G86" s="28">
        <f t="shared" si="3"/>
        <v>82.0808663181479</v>
      </c>
      <c r="H86" s="33">
        <f t="shared" si="4"/>
        <v>119968.59999999986</v>
      </c>
    </row>
    <row r="87" spans="1:8" ht="25.5">
      <c r="A87" s="17" t="s">
        <v>127</v>
      </c>
      <c r="B87" s="3" t="s">
        <v>268</v>
      </c>
      <c r="C87" s="34">
        <f>C88+C90</f>
        <v>460200</v>
      </c>
      <c r="D87" s="34">
        <f>D88+D90</f>
        <v>525300</v>
      </c>
      <c r="E87" s="34">
        <f>E88+E90</f>
        <v>437075.72000000003</v>
      </c>
      <c r="F87" s="34">
        <f>F88+F90+F89</f>
        <v>622366.0800000001</v>
      </c>
      <c r="G87" s="27">
        <f t="shared" si="3"/>
        <v>83.20497239672568</v>
      </c>
      <c r="H87" s="30">
        <f t="shared" si="4"/>
        <v>88224.27999999997</v>
      </c>
    </row>
    <row r="88" spans="1:8" ht="12.75">
      <c r="A88" s="3" t="s">
        <v>114</v>
      </c>
      <c r="B88" s="3" t="s">
        <v>269</v>
      </c>
      <c r="C88" s="34">
        <v>353500</v>
      </c>
      <c r="D88" s="25">
        <v>403500</v>
      </c>
      <c r="E88" s="25">
        <v>326096.45</v>
      </c>
      <c r="F88" s="3">
        <v>334666.7</v>
      </c>
      <c r="G88" s="27">
        <f t="shared" si="3"/>
        <v>80.81696406443618</v>
      </c>
      <c r="H88" s="30">
        <f t="shared" si="4"/>
        <v>77403.54999999999</v>
      </c>
    </row>
    <row r="89" spans="1:8" ht="12.75">
      <c r="A89" s="5" t="s">
        <v>117</v>
      </c>
      <c r="B89" s="3" t="s">
        <v>323</v>
      </c>
      <c r="C89" s="34"/>
      <c r="D89" s="25"/>
      <c r="E89" s="25"/>
      <c r="F89" s="3">
        <v>186630</v>
      </c>
      <c r="G89" s="27"/>
      <c r="H89" s="30">
        <f>D89-E89</f>
        <v>0</v>
      </c>
    </row>
    <row r="90" spans="1:8" ht="12.75">
      <c r="A90" s="3" t="s">
        <v>116</v>
      </c>
      <c r="B90" s="3" t="s">
        <v>270</v>
      </c>
      <c r="C90" s="34">
        <v>106700</v>
      </c>
      <c r="D90" s="25">
        <v>121800</v>
      </c>
      <c r="E90" s="25">
        <v>110979.27</v>
      </c>
      <c r="F90" s="3">
        <v>101069.38</v>
      </c>
      <c r="G90" s="27">
        <f t="shared" si="3"/>
        <v>91.11598522167488</v>
      </c>
      <c r="H90" s="30">
        <f t="shared" si="4"/>
        <v>10820.729999999996</v>
      </c>
    </row>
    <row r="91" spans="1:8" ht="25.5">
      <c r="A91" s="13" t="s">
        <v>119</v>
      </c>
      <c r="B91" s="3" t="s">
        <v>355</v>
      </c>
      <c r="C91" s="34"/>
      <c r="D91" s="25">
        <v>12000</v>
      </c>
      <c r="E91" s="25">
        <v>11658.3</v>
      </c>
      <c r="F91" s="34"/>
      <c r="G91" s="27"/>
      <c r="H91" s="30"/>
    </row>
    <row r="92" spans="1:8" ht="25.5">
      <c r="A92" s="13" t="s">
        <v>121</v>
      </c>
      <c r="B92" s="3" t="s">
        <v>271</v>
      </c>
      <c r="C92" s="3"/>
      <c r="D92" s="34">
        <v>64400</v>
      </c>
      <c r="E92" s="34">
        <v>32997.38</v>
      </c>
      <c r="F92" s="3">
        <v>0</v>
      </c>
      <c r="G92" s="27"/>
      <c r="H92" s="30">
        <f>D92-E92</f>
        <v>31402.620000000003</v>
      </c>
    </row>
    <row r="93" spans="1:8" ht="12.75">
      <c r="A93" s="5" t="s">
        <v>139</v>
      </c>
      <c r="B93" s="3" t="s">
        <v>272</v>
      </c>
      <c r="C93" s="3">
        <v>67800</v>
      </c>
      <c r="D93" s="34">
        <v>67800</v>
      </c>
      <c r="E93" s="34">
        <v>67800</v>
      </c>
      <c r="F93" s="3">
        <v>40950</v>
      </c>
      <c r="G93" s="27">
        <f>E93/D93*100</f>
        <v>100</v>
      </c>
      <c r="H93" s="30">
        <f>D93-E93</f>
        <v>0</v>
      </c>
    </row>
    <row r="94" spans="1:8" ht="38.25" customHeight="1">
      <c r="A94" s="24" t="s">
        <v>30</v>
      </c>
      <c r="B94" s="23" t="s">
        <v>31</v>
      </c>
      <c r="C94" s="31">
        <f>C95+C99+C100</f>
        <v>713000</v>
      </c>
      <c r="D94" s="31">
        <f>D95+D99+D100</f>
        <v>715270</v>
      </c>
      <c r="E94" s="31">
        <f>E95+E99+E100</f>
        <v>588878.42</v>
      </c>
      <c r="F94" s="31">
        <f>F95+F99+F100+F101</f>
        <v>1051690</v>
      </c>
      <c r="G94" s="28">
        <f t="shared" si="3"/>
        <v>82.3295287094384</v>
      </c>
      <c r="H94" s="33">
        <f t="shared" si="4"/>
        <v>126391.57999999996</v>
      </c>
    </row>
    <row r="95" spans="1:8" ht="24" customHeight="1">
      <c r="A95" s="17" t="s">
        <v>131</v>
      </c>
      <c r="B95" s="3" t="s">
        <v>273</v>
      </c>
      <c r="C95" s="35">
        <f>C96+C97+C98</f>
        <v>657000</v>
      </c>
      <c r="D95" s="35">
        <f>D96+D97+D98</f>
        <v>657000</v>
      </c>
      <c r="E95" s="35">
        <f>E96+E97+E98</f>
        <v>547321.06</v>
      </c>
      <c r="F95" s="35">
        <f>F96+F97+F98</f>
        <v>0</v>
      </c>
      <c r="G95" s="27">
        <f t="shared" si="3"/>
        <v>83.30609741248098</v>
      </c>
      <c r="H95" s="30">
        <f t="shared" si="4"/>
        <v>109678.93999999994</v>
      </c>
    </row>
    <row r="96" spans="1:8" ht="16.5" customHeight="1">
      <c r="A96" s="3" t="s">
        <v>132</v>
      </c>
      <c r="B96" s="3" t="s">
        <v>274</v>
      </c>
      <c r="C96" s="35">
        <v>504000</v>
      </c>
      <c r="D96" s="35">
        <v>504000</v>
      </c>
      <c r="E96" s="35">
        <v>414366.27</v>
      </c>
      <c r="F96" s="31"/>
      <c r="G96" s="27">
        <f t="shared" si="3"/>
        <v>82.21552976190478</v>
      </c>
      <c r="H96" s="30">
        <f t="shared" si="4"/>
        <v>89633.72999999998</v>
      </c>
    </row>
    <row r="97" spans="1:8" ht="16.5" customHeight="1">
      <c r="A97" s="5" t="s">
        <v>133</v>
      </c>
      <c r="B97" s="3" t="s">
        <v>275</v>
      </c>
      <c r="C97" s="35">
        <v>6000</v>
      </c>
      <c r="D97" s="35">
        <v>6000</v>
      </c>
      <c r="E97" s="31"/>
      <c r="F97" s="31"/>
      <c r="G97" s="27">
        <f t="shared" si="3"/>
        <v>0</v>
      </c>
      <c r="H97" s="30">
        <f t="shared" si="4"/>
        <v>6000</v>
      </c>
    </row>
    <row r="98" spans="1:8" ht="25.5">
      <c r="A98" s="17" t="s">
        <v>134</v>
      </c>
      <c r="B98" s="3" t="s">
        <v>276</v>
      </c>
      <c r="C98" s="35">
        <v>147000</v>
      </c>
      <c r="D98" s="35">
        <v>147000</v>
      </c>
      <c r="E98" s="35">
        <v>132954.79</v>
      </c>
      <c r="F98" s="35"/>
      <c r="G98" s="27">
        <f t="shared" si="3"/>
        <v>90.44543537414967</v>
      </c>
      <c r="H98" s="30">
        <f t="shared" si="4"/>
        <v>14045.209999999992</v>
      </c>
    </row>
    <row r="99" spans="1:8" ht="25.5">
      <c r="A99" s="13" t="s">
        <v>119</v>
      </c>
      <c r="B99" s="3" t="s">
        <v>277</v>
      </c>
      <c r="C99" s="35">
        <v>5000</v>
      </c>
      <c r="D99" s="35">
        <v>38000</v>
      </c>
      <c r="E99" s="35">
        <v>28037.36</v>
      </c>
      <c r="F99" s="35"/>
      <c r="G99" s="27">
        <f t="shared" si="3"/>
        <v>73.78252631578948</v>
      </c>
      <c r="H99" s="30">
        <f t="shared" si="4"/>
        <v>9962.64</v>
      </c>
    </row>
    <row r="100" spans="1:8" ht="25.5">
      <c r="A100" s="13" t="s">
        <v>121</v>
      </c>
      <c r="B100" s="3" t="s">
        <v>278</v>
      </c>
      <c r="C100" s="35">
        <v>51000</v>
      </c>
      <c r="D100" s="35">
        <v>20270</v>
      </c>
      <c r="E100" s="35">
        <v>13520</v>
      </c>
      <c r="F100" s="35">
        <v>525690</v>
      </c>
      <c r="G100" s="27">
        <f t="shared" si="3"/>
        <v>66.69955599407992</v>
      </c>
      <c r="H100" s="30">
        <f t="shared" si="4"/>
        <v>6750</v>
      </c>
    </row>
    <row r="101" spans="1:8" ht="51">
      <c r="A101" s="17" t="s">
        <v>170</v>
      </c>
      <c r="B101" s="3" t="s">
        <v>324</v>
      </c>
      <c r="C101" s="35"/>
      <c r="D101" s="35"/>
      <c r="E101" s="35"/>
      <c r="F101" s="34">
        <v>526000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210200</v>
      </c>
      <c r="E102" s="33">
        <f>E103</f>
        <v>210200</v>
      </c>
      <c r="F102" s="33">
        <f>F103</f>
        <v>50000</v>
      </c>
      <c r="G102" s="27"/>
      <c r="H102" s="30">
        <f t="shared" si="4"/>
        <v>0</v>
      </c>
    </row>
    <row r="103" spans="1:8" ht="12.75">
      <c r="A103" s="5" t="s">
        <v>151</v>
      </c>
      <c r="B103" s="40" t="s">
        <v>377</v>
      </c>
      <c r="C103" s="34"/>
      <c r="D103" s="34">
        <v>210200</v>
      </c>
      <c r="E103" s="34">
        <v>210200</v>
      </c>
      <c r="F103" s="34">
        <v>50000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47000</v>
      </c>
      <c r="D104" s="31">
        <f>D105</f>
        <v>46619</v>
      </c>
      <c r="E104" s="31">
        <f>E105</f>
        <v>44018.68</v>
      </c>
      <c r="F104" s="31">
        <f>F105</f>
        <v>0</v>
      </c>
      <c r="G104" s="28">
        <f t="shared" si="3"/>
        <v>94.42218837812909</v>
      </c>
      <c r="H104" s="33">
        <f t="shared" si="4"/>
        <v>2600.3199999999997</v>
      </c>
    </row>
    <row r="105" spans="1:8" ht="25.5">
      <c r="A105" s="13" t="s">
        <v>121</v>
      </c>
      <c r="B105" s="3" t="s">
        <v>122</v>
      </c>
      <c r="C105" s="34">
        <v>47000</v>
      </c>
      <c r="D105" s="11">
        <v>46619</v>
      </c>
      <c r="E105" s="3">
        <v>44018.68</v>
      </c>
      <c r="F105" s="34"/>
      <c r="G105" s="27">
        <f t="shared" si="3"/>
        <v>94.42218837812909</v>
      </c>
      <c r="H105" s="30">
        <f t="shared" si="4"/>
        <v>2600.3199999999997</v>
      </c>
    </row>
    <row r="106" spans="1:8" ht="12.75">
      <c r="A106" s="1" t="s">
        <v>36</v>
      </c>
      <c r="B106" s="1" t="s">
        <v>37</v>
      </c>
      <c r="C106" s="33">
        <f>C107+C111+C112+C118+C114+C115+C116+C117</f>
        <v>21197072.32</v>
      </c>
      <c r="D106" s="33">
        <f>D107+D111+D112+D118+D114+D115+D116+D117+D113</f>
        <v>25874835.98</v>
      </c>
      <c r="E106" s="33">
        <f>E107+E111+E112+E118+E114+E115+E116+E117+E113</f>
        <v>21170165.540000003</v>
      </c>
      <c r="F106" s="33">
        <f>F107+F111+F112+F118+F114+F115+F116+F117</f>
        <v>11592217.18</v>
      </c>
      <c r="G106" s="28">
        <f t="shared" si="3"/>
        <v>81.81758352541256</v>
      </c>
      <c r="H106" s="33">
        <f t="shared" si="4"/>
        <v>4704670.439999998</v>
      </c>
    </row>
    <row r="107" spans="1:8" ht="25.5">
      <c r="A107" s="17" t="s">
        <v>127</v>
      </c>
      <c r="B107" s="3" t="s">
        <v>128</v>
      </c>
      <c r="C107" s="34">
        <f>C108+C109+C110</f>
        <v>2807600</v>
      </c>
      <c r="D107" s="34">
        <f>D108+D109+D110</f>
        <v>2915100</v>
      </c>
      <c r="E107" s="34">
        <f>E108+E109+E110</f>
        <v>2390939.66</v>
      </c>
      <c r="F107" s="34">
        <f>F108+F109+F110</f>
        <v>2426892.89</v>
      </c>
      <c r="G107" s="27">
        <f t="shared" si="3"/>
        <v>82.01913004699668</v>
      </c>
      <c r="H107" s="30">
        <f t="shared" si="4"/>
        <v>524160.33999999985</v>
      </c>
    </row>
    <row r="108" spans="1:8" ht="12.75">
      <c r="A108" s="3" t="s">
        <v>114</v>
      </c>
      <c r="B108" s="3" t="s">
        <v>113</v>
      </c>
      <c r="C108" s="34">
        <f aca="true" t="shared" si="6" ref="C108:E110">C121</f>
        <v>2154800</v>
      </c>
      <c r="D108" s="34">
        <f t="shared" si="6"/>
        <v>2262300</v>
      </c>
      <c r="E108" s="34">
        <f t="shared" si="6"/>
        <v>1866415.67</v>
      </c>
      <c r="F108" s="34">
        <f>F121</f>
        <v>1828099.11</v>
      </c>
      <c r="G108" s="27">
        <f t="shared" si="3"/>
        <v>82.50080316492065</v>
      </c>
      <c r="H108" s="30">
        <f t="shared" si="4"/>
        <v>395884.3300000001</v>
      </c>
    </row>
    <row r="109" spans="1:8" ht="12.75">
      <c r="A109" s="3" t="s">
        <v>116</v>
      </c>
      <c r="B109" s="3" t="s">
        <v>115</v>
      </c>
      <c r="C109" s="34">
        <f t="shared" si="6"/>
        <v>650800</v>
      </c>
      <c r="D109" s="34">
        <f t="shared" si="6"/>
        <v>650800</v>
      </c>
      <c r="E109" s="34">
        <f t="shared" si="6"/>
        <v>524523.99</v>
      </c>
      <c r="F109" s="34">
        <f>F122</f>
        <v>598793.78</v>
      </c>
      <c r="G109" s="27">
        <f t="shared" si="3"/>
        <v>80.59680239704979</v>
      </c>
      <c r="H109" s="30">
        <f t="shared" si="4"/>
        <v>126276.01000000001</v>
      </c>
    </row>
    <row r="110" spans="1:8" ht="12.75">
      <c r="A110" s="5" t="s">
        <v>117</v>
      </c>
      <c r="B110" s="3" t="s">
        <v>118</v>
      </c>
      <c r="C110" s="34">
        <f t="shared" si="6"/>
        <v>2000</v>
      </c>
      <c r="D110" s="34">
        <f t="shared" si="6"/>
        <v>2000</v>
      </c>
      <c r="E110" s="34">
        <f t="shared" si="6"/>
        <v>0</v>
      </c>
      <c r="F110" s="34">
        <f>F123</f>
        <v>0</v>
      </c>
      <c r="G110" s="27">
        <f t="shared" si="3"/>
        <v>0</v>
      </c>
      <c r="H110" s="30">
        <f t="shared" si="4"/>
        <v>2000</v>
      </c>
    </row>
    <row r="111" spans="1:8" ht="25.5">
      <c r="A111" s="13" t="s">
        <v>119</v>
      </c>
      <c r="B111" s="3" t="s">
        <v>120</v>
      </c>
      <c r="C111" s="34">
        <f>C124</f>
        <v>49900</v>
      </c>
      <c r="D111" s="34">
        <f>D124+D134</f>
        <v>222018.19</v>
      </c>
      <c r="E111" s="34">
        <f>E124+E134</f>
        <v>160732.96</v>
      </c>
      <c r="F111" s="34">
        <f>F124+F134</f>
        <v>0</v>
      </c>
      <c r="G111" s="27">
        <f t="shared" si="3"/>
        <v>72.39630230297797</v>
      </c>
      <c r="H111" s="30">
        <f t="shared" si="4"/>
        <v>61285.23000000001</v>
      </c>
    </row>
    <row r="112" spans="1:8" ht="25.5">
      <c r="A112" s="13" t="s">
        <v>121</v>
      </c>
      <c r="B112" s="3" t="s">
        <v>122</v>
      </c>
      <c r="C112" s="34">
        <f>C125+C131+C135</f>
        <v>6566272.32</v>
      </c>
      <c r="D112" s="34">
        <f>D125+D131+D135+D128</f>
        <v>2865017.7899999996</v>
      </c>
      <c r="E112" s="34">
        <f>E125+E131+E135+E128</f>
        <v>1534971.6</v>
      </c>
      <c r="F112" s="34">
        <f>F125+F131+F135</f>
        <v>1569189.29</v>
      </c>
      <c r="G112" s="27">
        <f t="shared" si="3"/>
        <v>53.576337478867806</v>
      </c>
      <c r="H112" s="30">
        <f t="shared" si="4"/>
        <v>1330046.1899999995</v>
      </c>
    </row>
    <row r="113" spans="1:8" ht="38.25">
      <c r="A113" s="17" t="s">
        <v>176</v>
      </c>
      <c r="B113" s="3" t="s">
        <v>357</v>
      </c>
      <c r="C113" s="34"/>
      <c r="D113" s="34">
        <f>D136</f>
        <v>1470000</v>
      </c>
      <c r="E113" s="34">
        <f>E136</f>
        <v>1470000</v>
      </c>
      <c r="F113" s="34"/>
      <c r="G113" s="27"/>
      <c r="H113" s="30"/>
    </row>
    <row r="114" spans="1:8" ht="12.75">
      <c r="A114" s="5" t="s">
        <v>139</v>
      </c>
      <c r="B114" s="3" t="s">
        <v>140</v>
      </c>
      <c r="C114" s="3">
        <f>C137</f>
        <v>27000</v>
      </c>
      <c r="D114" s="3">
        <f>D137</f>
        <v>27000</v>
      </c>
      <c r="E114" s="3">
        <f>E137</f>
        <v>0</v>
      </c>
      <c r="F114" s="3">
        <f>F137</f>
        <v>0</v>
      </c>
      <c r="G114" s="27">
        <f>E114/D114*100</f>
        <v>0</v>
      </c>
      <c r="H114" s="30">
        <f>D114-E114</f>
        <v>27000</v>
      </c>
    </row>
    <row r="115" spans="1:8" ht="12.75">
      <c r="A115" s="5" t="s">
        <v>151</v>
      </c>
      <c r="B115" s="3" t="s">
        <v>124</v>
      </c>
      <c r="C115" s="3">
        <f>C132+C138</f>
        <v>3845900</v>
      </c>
      <c r="D115" s="3">
        <f>D132+D138</f>
        <v>7117700</v>
      </c>
      <c r="E115" s="3">
        <f>E132+E138</f>
        <v>5724651</v>
      </c>
      <c r="F115" s="3">
        <f>F132+F138</f>
        <v>0</v>
      </c>
      <c r="G115" s="27">
        <f>E115/D115*100</f>
        <v>80.42838276409515</v>
      </c>
      <c r="H115" s="30">
        <f>D115-E115</f>
        <v>1393049</v>
      </c>
    </row>
    <row r="116" spans="1:8" ht="51">
      <c r="A116" s="17" t="s">
        <v>157</v>
      </c>
      <c r="B116" s="3" t="s">
        <v>162</v>
      </c>
      <c r="C116" s="3">
        <f aca="true" t="shared" si="7" ref="C116:E117">C139</f>
        <v>1290000</v>
      </c>
      <c r="D116" s="3">
        <f t="shared" si="7"/>
        <v>2080000</v>
      </c>
      <c r="E116" s="3">
        <f t="shared" si="7"/>
        <v>1466620</v>
      </c>
      <c r="F116" s="3">
        <f>F139</f>
        <v>1204200</v>
      </c>
      <c r="G116" s="27">
        <f>E116/D116*100</f>
        <v>70.51057692307693</v>
      </c>
      <c r="H116" s="30">
        <f>D116-E116</f>
        <v>613380</v>
      </c>
    </row>
    <row r="117" spans="1:8" ht="12.75">
      <c r="A117" s="17" t="s">
        <v>159</v>
      </c>
      <c r="B117" s="3" t="s">
        <v>163</v>
      </c>
      <c r="C117" s="3">
        <f t="shared" si="7"/>
        <v>10000</v>
      </c>
      <c r="D117" s="3">
        <f t="shared" si="7"/>
        <v>80000</v>
      </c>
      <c r="E117" s="3">
        <f t="shared" si="7"/>
        <v>71947.44</v>
      </c>
      <c r="F117" s="3">
        <f>F140</f>
        <v>2621212.2</v>
      </c>
      <c r="G117" s="27">
        <f>E117/D117*100</f>
        <v>89.93430000000001</v>
      </c>
      <c r="H117" s="30">
        <f>D117-E117</f>
        <v>8052.559999999998</v>
      </c>
    </row>
    <row r="118" spans="1:8" ht="38.25">
      <c r="A118" s="13" t="s">
        <v>141</v>
      </c>
      <c r="B118" s="3" t="s">
        <v>142</v>
      </c>
      <c r="C118" s="34">
        <f>C126+C129+C141</f>
        <v>6600400</v>
      </c>
      <c r="D118" s="34">
        <f>D126+D129+D141</f>
        <v>9098000</v>
      </c>
      <c r="E118" s="34">
        <f>E126+E129+E141</f>
        <v>8350302.88</v>
      </c>
      <c r="F118" s="34">
        <f>F126+F129+F141</f>
        <v>3770722.8</v>
      </c>
      <c r="G118" s="27">
        <f t="shared" si="3"/>
        <v>91.78174192130139</v>
      </c>
      <c r="H118" s="30">
        <f t="shared" si="4"/>
        <v>747697.1200000001</v>
      </c>
    </row>
    <row r="119" spans="1:8" ht="12.75">
      <c r="A119" s="23" t="s">
        <v>2</v>
      </c>
      <c r="B119" s="23" t="s">
        <v>38</v>
      </c>
      <c r="C119" s="31">
        <f>C120+C124+C125+C126</f>
        <v>9618300</v>
      </c>
      <c r="D119" s="31">
        <f>D120+D124+D125+D126</f>
        <v>12116500</v>
      </c>
      <c r="E119" s="31">
        <f>E120+E124+E125+E126</f>
        <v>10565362</v>
      </c>
      <c r="F119" s="31">
        <f>F120+F124+F125+F126</f>
        <v>6681591.8100000005</v>
      </c>
      <c r="G119" s="28">
        <f t="shared" si="3"/>
        <v>87.19813477489375</v>
      </c>
      <c r="H119" s="33">
        <f t="shared" si="4"/>
        <v>1551138</v>
      </c>
    </row>
    <row r="120" spans="1:8" ht="25.5">
      <c r="A120" s="17" t="s">
        <v>127</v>
      </c>
      <c r="B120" s="3" t="s">
        <v>143</v>
      </c>
      <c r="C120" s="34">
        <f>C121+C122+C123</f>
        <v>2807600</v>
      </c>
      <c r="D120" s="34">
        <f>D121+D122+D123</f>
        <v>2915100</v>
      </c>
      <c r="E120" s="34">
        <f>E121+E122+E123</f>
        <v>2390939.66</v>
      </c>
      <c r="F120" s="34">
        <f>F121+F122+F123</f>
        <v>2426892.89</v>
      </c>
      <c r="G120" s="27">
        <f t="shared" si="3"/>
        <v>82.01913004699668</v>
      </c>
      <c r="H120" s="30">
        <f t="shared" si="4"/>
        <v>524160.33999999985</v>
      </c>
    </row>
    <row r="121" spans="1:8" ht="12.75">
      <c r="A121" s="3" t="s">
        <v>114</v>
      </c>
      <c r="B121" s="3" t="s">
        <v>144</v>
      </c>
      <c r="C121" s="34">
        <v>2154800</v>
      </c>
      <c r="D121" s="34">
        <v>2262300</v>
      </c>
      <c r="E121" s="34">
        <v>1866415.67</v>
      </c>
      <c r="F121" s="34">
        <v>1828099.11</v>
      </c>
      <c r="G121" s="27">
        <f t="shared" si="3"/>
        <v>82.50080316492065</v>
      </c>
      <c r="H121" s="30">
        <f t="shared" si="4"/>
        <v>395884.3300000001</v>
      </c>
    </row>
    <row r="122" spans="1:8" ht="12.75">
      <c r="A122" s="3" t="s">
        <v>116</v>
      </c>
      <c r="B122" s="3" t="s">
        <v>145</v>
      </c>
      <c r="C122" s="34">
        <v>650800</v>
      </c>
      <c r="D122" s="34">
        <v>650800</v>
      </c>
      <c r="E122" s="34">
        <v>524523.99</v>
      </c>
      <c r="F122" s="34">
        <v>598793.78</v>
      </c>
      <c r="G122" s="27">
        <f t="shared" si="3"/>
        <v>80.59680239704979</v>
      </c>
      <c r="H122" s="30">
        <f t="shared" si="4"/>
        <v>126276.01000000001</v>
      </c>
    </row>
    <row r="123" spans="1:8" ht="12.75">
      <c r="A123" s="5" t="s">
        <v>117</v>
      </c>
      <c r="B123" s="3" t="s">
        <v>146</v>
      </c>
      <c r="C123" s="34">
        <v>2000</v>
      </c>
      <c r="D123" s="34">
        <v>2000</v>
      </c>
      <c r="E123" s="34">
        <v>0</v>
      </c>
      <c r="F123" s="34">
        <v>0</v>
      </c>
      <c r="G123" s="27">
        <f t="shared" si="3"/>
        <v>0</v>
      </c>
      <c r="H123" s="30">
        <f t="shared" si="4"/>
        <v>2000</v>
      </c>
    </row>
    <row r="124" spans="1:8" ht="25.5">
      <c r="A124" s="13" t="s">
        <v>119</v>
      </c>
      <c r="B124" s="3" t="s">
        <v>147</v>
      </c>
      <c r="C124" s="3">
        <v>49900</v>
      </c>
      <c r="D124" s="34">
        <v>198318.19</v>
      </c>
      <c r="E124" s="34">
        <v>160732.96</v>
      </c>
      <c r="F124" s="34"/>
      <c r="G124" s="27">
        <f t="shared" si="3"/>
        <v>81.04801682588975</v>
      </c>
      <c r="H124" s="30">
        <f t="shared" si="4"/>
        <v>37585.23000000001</v>
      </c>
    </row>
    <row r="125" spans="1:8" ht="25.5">
      <c r="A125" s="13" t="s">
        <v>121</v>
      </c>
      <c r="B125" s="3" t="s">
        <v>148</v>
      </c>
      <c r="C125" s="34">
        <v>695400</v>
      </c>
      <c r="D125" s="34">
        <v>1655081.81</v>
      </c>
      <c r="E125" s="34">
        <v>786524.42</v>
      </c>
      <c r="F125" s="34">
        <v>595726.12</v>
      </c>
      <c r="G125" s="27">
        <f>E125/D125*100</f>
        <v>47.5217850409461</v>
      </c>
      <c r="H125" s="30">
        <f>D125-E125</f>
        <v>868557.39</v>
      </c>
    </row>
    <row r="126" spans="1:8" ht="38.25">
      <c r="A126" s="13" t="s">
        <v>141</v>
      </c>
      <c r="B126" s="3" t="s">
        <v>149</v>
      </c>
      <c r="C126" s="34">
        <v>6065400</v>
      </c>
      <c r="D126" s="34">
        <v>7348000</v>
      </c>
      <c r="E126" s="34">
        <v>7227164.96</v>
      </c>
      <c r="F126" s="34">
        <v>3658972.8</v>
      </c>
      <c r="G126" s="27">
        <f>E126/D126*100</f>
        <v>98.35553837778987</v>
      </c>
      <c r="H126" s="30">
        <f>D126-E126</f>
        <v>120835.04000000004</v>
      </c>
    </row>
    <row r="127" spans="1:8" ht="12.75">
      <c r="A127" s="23" t="s">
        <v>3</v>
      </c>
      <c r="B127" s="23" t="s">
        <v>39</v>
      </c>
      <c r="C127" s="31">
        <f>C129</f>
        <v>250000</v>
      </c>
      <c r="D127" s="31">
        <f>D129+D128</f>
        <v>653469.9</v>
      </c>
      <c r="E127" s="31">
        <f>E129+E128</f>
        <v>458538.52</v>
      </c>
      <c r="F127" s="31">
        <f>F129</f>
        <v>111750</v>
      </c>
      <c r="G127" s="28">
        <f t="shared" si="3"/>
        <v>70.16979971074414</v>
      </c>
      <c r="H127" s="33">
        <f t="shared" si="4"/>
        <v>194931.38</v>
      </c>
    </row>
    <row r="128" spans="1:8" ht="25.5">
      <c r="A128" s="13" t="s">
        <v>121</v>
      </c>
      <c r="B128" s="3" t="s">
        <v>368</v>
      </c>
      <c r="C128" s="31"/>
      <c r="D128" s="36">
        <v>3469.9</v>
      </c>
      <c r="E128" s="35">
        <v>3469.9</v>
      </c>
      <c r="F128" s="31"/>
      <c r="G128" s="28"/>
      <c r="H128" s="33"/>
    </row>
    <row r="129" spans="1:8" ht="38.25">
      <c r="A129" s="13" t="s">
        <v>141</v>
      </c>
      <c r="B129" s="3" t="s">
        <v>153</v>
      </c>
      <c r="C129" s="3">
        <v>250000</v>
      </c>
      <c r="D129" s="34">
        <v>650000</v>
      </c>
      <c r="E129" s="34">
        <v>455068.62</v>
      </c>
      <c r="F129" s="34">
        <v>111750</v>
      </c>
      <c r="G129" s="27">
        <f t="shared" si="3"/>
        <v>70.01055692307693</v>
      </c>
      <c r="H129" s="30">
        <f t="shared" si="4"/>
        <v>194931.38</v>
      </c>
    </row>
    <row r="130" spans="1:8" ht="12.75">
      <c r="A130" s="23" t="s">
        <v>40</v>
      </c>
      <c r="B130" s="23" t="s">
        <v>41</v>
      </c>
      <c r="C130" s="31">
        <f>C131+C132</f>
        <v>3242172.32</v>
      </c>
      <c r="D130" s="31">
        <f>D131+D132</f>
        <v>3298246.18</v>
      </c>
      <c r="E130" s="31">
        <f>E131+E132</f>
        <v>2772400</v>
      </c>
      <c r="F130" s="31">
        <f>F131+F132</f>
        <v>0</v>
      </c>
      <c r="G130" s="28">
        <f t="shared" si="3"/>
        <v>84.05679408685012</v>
      </c>
      <c r="H130" s="33">
        <f t="shared" si="4"/>
        <v>525846.1800000002</v>
      </c>
    </row>
    <row r="131" spans="1:8" ht="25.5">
      <c r="A131" s="13" t="s">
        <v>121</v>
      </c>
      <c r="B131" s="3" t="s">
        <v>150</v>
      </c>
      <c r="C131" s="3">
        <v>33272.32</v>
      </c>
      <c r="D131" s="34">
        <v>76346.18</v>
      </c>
      <c r="E131" s="34">
        <v>0</v>
      </c>
      <c r="F131" s="34">
        <v>0</v>
      </c>
      <c r="G131" s="27">
        <f t="shared" si="3"/>
        <v>0</v>
      </c>
      <c r="H131" s="30">
        <f t="shared" si="4"/>
        <v>76346.18</v>
      </c>
    </row>
    <row r="132" spans="1:8" ht="12.75">
      <c r="A132" s="5" t="s">
        <v>151</v>
      </c>
      <c r="B132" s="3" t="s">
        <v>152</v>
      </c>
      <c r="C132" s="3">
        <v>3208900</v>
      </c>
      <c r="D132" s="34">
        <v>3221900</v>
      </c>
      <c r="E132" s="34">
        <v>2772400</v>
      </c>
      <c r="F132" s="34">
        <v>0</v>
      </c>
      <c r="G132" s="27">
        <f t="shared" si="3"/>
        <v>86.04860486048605</v>
      </c>
      <c r="H132" s="30">
        <f t="shared" si="4"/>
        <v>449500</v>
      </c>
    </row>
    <row r="133" spans="1:8" ht="25.5">
      <c r="A133" s="24" t="s">
        <v>4</v>
      </c>
      <c r="B133" s="23" t="s">
        <v>42</v>
      </c>
      <c r="C133" s="31">
        <f>C135+C137+C138+C139+C140+C141</f>
        <v>8086600</v>
      </c>
      <c r="D133" s="31">
        <f>D135+D137+D138+D139+D140+D141+D134+D136</f>
        <v>9806619.9</v>
      </c>
      <c r="E133" s="31">
        <f>E135+E137+E138+E139+E140+E141+E134+E136</f>
        <v>7373865.0200000005</v>
      </c>
      <c r="F133" s="31">
        <f>F135+F137+F138+F139+F140+F141</f>
        <v>4798875.37</v>
      </c>
      <c r="G133" s="28">
        <f t="shared" si="3"/>
        <v>75.19272792453188</v>
      </c>
      <c r="H133" s="33">
        <f t="shared" si="4"/>
        <v>2432754.88</v>
      </c>
    </row>
    <row r="134" spans="1:8" ht="25.5">
      <c r="A134" s="13" t="s">
        <v>119</v>
      </c>
      <c r="B134" s="3" t="s">
        <v>342</v>
      </c>
      <c r="C134" s="31"/>
      <c r="D134" s="35">
        <v>23700</v>
      </c>
      <c r="E134" s="31"/>
      <c r="F134" s="31"/>
      <c r="G134" s="28"/>
      <c r="H134" s="33"/>
    </row>
    <row r="135" spans="1:8" ht="25.5">
      <c r="A135" s="13" t="s">
        <v>121</v>
      </c>
      <c r="B135" s="3" t="s">
        <v>154</v>
      </c>
      <c r="C135" s="3">
        <v>5837600</v>
      </c>
      <c r="D135" s="3">
        <v>1130119.9</v>
      </c>
      <c r="E135" s="34">
        <v>744977.28</v>
      </c>
      <c r="F135" s="3">
        <v>973463.17</v>
      </c>
      <c r="G135" s="27">
        <f t="shared" si="3"/>
        <v>65.92019837895077</v>
      </c>
      <c r="H135" s="30">
        <f t="shared" si="4"/>
        <v>385142.6199999999</v>
      </c>
    </row>
    <row r="136" spans="1:8" ht="38.25">
      <c r="A136" s="17" t="s">
        <v>176</v>
      </c>
      <c r="B136" s="3" t="s">
        <v>356</v>
      </c>
      <c r="C136" s="3"/>
      <c r="D136" s="3">
        <v>1470000</v>
      </c>
      <c r="E136" s="34">
        <v>1470000</v>
      </c>
      <c r="F136" s="34"/>
      <c r="G136" s="27">
        <f t="shared" si="3"/>
        <v>100</v>
      </c>
      <c r="H136" s="30">
        <f t="shared" si="4"/>
        <v>0</v>
      </c>
    </row>
    <row r="137" spans="1:8" ht="12.75">
      <c r="A137" s="5" t="s">
        <v>139</v>
      </c>
      <c r="B137" s="3" t="s">
        <v>155</v>
      </c>
      <c r="C137" s="3">
        <v>27000</v>
      </c>
      <c r="D137" s="34">
        <v>27000</v>
      </c>
      <c r="E137" s="34">
        <v>0</v>
      </c>
      <c r="F137" s="34">
        <v>0</v>
      </c>
      <c r="G137" s="27">
        <f t="shared" si="3"/>
        <v>0</v>
      </c>
      <c r="H137" s="30">
        <f t="shared" si="4"/>
        <v>27000</v>
      </c>
    </row>
    <row r="138" spans="1:8" ht="12.75">
      <c r="A138" s="5" t="s">
        <v>151</v>
      </c>
      <c r="B138" s="3" t="s">
        <v>156</v>
      </c>
      <c r="C138" s="3">
        <v>637000</v>
      </c>
      <c r="D138" s="34">
        <v>3895800</v>
      </c>
      <c r="E138" s="34">
        <v>2952251</v>
      </c>
      <c r="F138" s="34">
        <v>0</v>
      </c>
      <c r="G138" s="27">
        <f t="shared" si="3"/>
        <v>75.780353200883</v>
      </c>
      <c r="H138" s="30">
        <f t="shared" si="4"/>
        <v>943549</v>
      </c>
    </row>
    <row r="139" spans="1:8" ht="51">
      <c r="A139" s="17" t="s">
        <v>157</v>
      </c>
      <c r="B139" s="3" t="s">
        <v>158</v>
      </c>
      <c r="C139" s="3">
        <v>1290000</v>
      </c>
      <c r="D139" s="34">
        <v>2080000</v>
      </c>
      <c r="E139" s="34">
        <v>1466620</v>
      </c>
      <c r="F139" s="11">
        <v>1204200</v>
      </c>
      <c r="G139" s="27">
        <f t="shared" si="3"/>
        <v>70.51057692307693</v>
      </c>
      <c r="H139" s="30">
        <f t="shared" si="4"/>
        <v>613380</v>
      </c>
    </row>
    <row r="140" spans="1:8" ht="12.75">
      <c r="A140" s="17" t="s">
        <v>159</v>
      </c>
      <c r="B140" s="3" t="s">
        <v>160</v>
      </c>
      <c r="C140" s="3">
        <v>10000</v>
      </c>
      <c r="D140" s="34">
        <v>80000</v>
      </c>
      <c r="E140" s="34">
        <v>71947.44</v>
      </c>
      <c r="F140" s="3">
        <v>2621212.2</v>
      </c>
      <c r="G140" s="27">
        <f t="shared" si="3"/>
        <v>89.93430000000001</v>
      </c>
      <c r="H140" s="30">
        <f t="shared" si="4"/>
        <v>8052.559999999998</v>
      </c>
    </row>
    <row r="141" spans="1:8" ht="38.25">
      <c r="A141" s="13" t="s">
        <v>141</v>
      </c>
      <c r="B141" s="3" t="s">
        <v>161</v>
      </c>
      <c r="C141" s="3">
        <v>285000</v>
      </c>
      <c r="D141" s="34">
        <v>1100000</v>
      </c>
      <c r="E141" s="34">
        <v>668069.3</v>
      </c>
      <c r="F141" s="34">
        <v>0</v>
      </c>
      <c r="G141" s="27">
        <f t="shared" si="3"/>
        <v>60.73357272727273</v>
      </c>
      <c r="H141" s="30">
        <f t="shared" si="4"/>
        <v>431930.69999999995</v>
      </c>
    </row>
    <row r="142" spans="1:8" ht="12.75">
      <c r="A142" s="1" t="s">
        <v>43</v>
      </c>
      <c r="B142" s="1" t="s">
        <v>44</v>
      </c>
      <c r="C142" s="33">
        <f>C144+C145</f>
        <v>17057700</v>
      </c>
      <c r="D142" s="33">
        <f>D144+D145+D143</f>
        <v>17266200</v>
      </c>
      <c r="E142" s="33">
        <f>E144+E145+E143</f>
        <v>11496061.7</v>
      </c>
      <c r="F142" s="33">
        <f>F144+F145</f>
        <v>8536882.8</v>
      </c>
      <c r="G142" s="28">
        <f t="shared" si="3"/>
        <v>66.58130740985277</v>
      </c>
      <c r="H142" s="33">
        <f t="shared" si="4"/>
        <v>5770138.300000001</v>
      </c>
    </row>
    <row r="143" spans="1:8" ht="25.5">
      <c r="A143" s="13" t="s">
        <v>121</v>
      </c>
      <c r="B143" s="3" t="s">
        <v>388</v>
      </c>
      <c r="C143" s="33"/>
      <c r="D143" s="35">
        <f>D147</f>
        <v>100000</v>
      </c>
      <c r="E143" s="35">
        <f>E147</f>
        <v>1105.1</v>
      </c>
      <c r="F143" s="33"/>
      <c r="G143" s="28"/>
      <c r="H143" s="33"/>
    </row>
    <row r="144" spans="1:8" ht="38.25">
      <c r="A144" s="17" t="s">
        <v>164</v>
      </c>
      <c r="B144" s="3" t="s">
        <v>168</v>
      </c>
      <c r="C144" s="35">
        <f>C148</f>
        <v>6178500</v>
      </c>
      <c r="D144" s="35">
        <f>D148</f>
        <v>6178500</v>
      </c>
      <c r="E144" s="35">
        <f>E148</f>
        <v>5710756.6</v>
      </c>
      <c r="F144" s="35">
        <f>F148</f>
        <v>3968382.8</v>
      </c>
      <c r="G144" s="27">
        <f t="shared" si="3"/>
        <v>92.4294990693534</v>
      </c>
      <c r="H144" s="30">
        <f t="shared" si="4"/>
        <v>467743.4000000004</v>
      </c>
    </row>
    <row r="145" spans="1:8" ht="12.75">
      <c r="A145" s="5" t="s">
        <v>151</v>
      </c>
      <c r="B145" s="3" t="s">
        <v>124</v>
      </c>
      <c r="C145" s="35">
        <f>C150+C152</f>
        <v>10879200</v>
      </c>
      <c r="D145" s="35">
        <f>D150+D152</f>
        <v>10987700</v>
      </c>
      <c r="E145" s="35">
        <f>E150+E152</f>
        <v>5784200</v>
      </c>
      <c r="F145" s="35">
        <f>F150+F152</f>
        <v>4568500</v>
      </c>
      <c r="G145" s="27">
        <f t="shared" si="3"/>
        <v>52.64250025027985</v>
      </c>
      <c r="H145" s="30">
        <f t="shared" si="4"/>
        <v>5203500</v>
      </c>
    </row>
    <row r="146" spans="1:8" ht="12.75">
      <c r="A146" s="23" t="s">
        <v>45</v>
      </c>
      <c r="B146" s="23" t="s">
        <v>46</v>
      </c>
      <c r="C146" s="31">
        <f>C148</f>
        <v>6178500</v>
      </c>
      <c r="D146" s="31">
        <f>D148+D147</f>
        <v>6278500</v>
      </c>
      <c r="E146" s="31">
        <f>E148+E147</f>
        <v>5711861.699999999</v>
      </c>
      <c r="F146" s="31">
        <f>F148</f>
        <v>3968382.8</v>
      </c>
      <c r="G146" s="28">
        <f t="shared" si="3"/>
        <v>90.97494146691088</v>
      </c>
      <c r="H146" s="33">
        <f t="shared" si="4"/>
        <v>566638.3000000007</v>
      </c>
    </row>
    <row r="147" spans="1:8" ht="25.5">
      <c r="A147" s="13" t="s">
        <v>121</v>
      </c>
      <c r="B147" s="3" t="s">
        <v>387</v>
      </c>
      <c r="C147" s="31"/>
      <c r="D147" s="35">
        <v>100000</v>
      </c>
      <c r="E147" s="35">
        <v>1105.1</v>
      </c>
      <c r="F147" s="31"/>
      <c r="G147" s="28"/>
      <c r="H147" s="33"/>
    </row>
    <row r="148" spans="1:8" ht="38.25">
      <c r="A148" s="17" t="s">
        <v>164</v>
      </c>
      <c r="B148" s="3" t="s">
        <v>165</v>
      </c>
      <c r="C148" s="35">
        <v>6178500</v>
      </c>
      <c r="D148" s="35">
        <v>6178500</v>
      </c>
      <c r="E148" s="35">
        <v>5710756.6</v>
      </c>
      <c r="F148" s="34">
        <v>3968382.8</v>
      </c>
      <c r="G148" s="27">
        <f>E148/D148*100</f>
        <v>92.4294990693534</v>
      </c>
      <c r="H148" s="30">
        <f>D148-E148</f>
        <v>467743.4000000004</v>
      </c>
    </row>
    <row r="149" spans="1:8" ht="12.75">
      <c r="A149" s="23" t="s">
        <v>47</v>
      </c>
      <c r="B149" s="1" t="s">
        <v>48</v>
      </c>
      <c r="C149" s="1">
        <f>C150</f>
        <v>8500000</v>
      </c>
      <c r="D149" s="33">
        <f>D150</f>
        <v>8500000</v>
      </c>
      <c r="E149" s="33">
        <f>E150</f>
        <v>4000000</v>
      </c>
      <c r="F149" s="33">
        <f>F150</f>
        <v>2097000</v>
      </c>
      <c r="G149" s="27">
        <f>E149/D149*100</f>
        <v>47.05882352941176</v>
      </c>
      <c r="H149" s="30">
        <f>D149-E149</f>
        <v>4500000</v>
      </c>
    </row>
    <row r="150" spans="1:8" ht="12.75">
      <c r="A150" s="5" t="s">
        <v>151</v>
      </c>
      <c r="B150" s="3" t="s">
        <v>166</v>
      </c>
      <c r="C150" s="3">
        <v>8500000</v>
      </c>
      <c r="D150" s="34">
        <v>8500000</v>
      </c>
      <c r="E150" s="34">
        <v>4000000</v>
      </c>
      <c r="F150" s="34">
        <v>2097000</v>
      </c>
      <c r="G150" s="27">
        <f>E150/D150*100</f>
        <v>47.05882352941176</v>
      </c>
      <c r="H150" s="30">
        <f>D150-E150</f>
        <v>4500000</v>
      </c>
    </row>
    <row r="151" spans="1:8" ht="12.75">
      <c r="A151" s="23" t="s">
        <v>49</v>
      </c>
      <c r="B151" s="23" t="s">
        <v>50</v>
      </c>
      <c r="C151" s="31">
        <f>C152</f>
        <v>2379200</v>
      </c>
      <c r="D151" s="31">
        <f>D152</f>
        <v>2487700</v>
      </c>
      <c r="E151" s="31">
        <f>E152</f>
        <v>1784200</v>
      </c>
      <c r="F151" s="31">
        <f>F152</f>
        <v>2471500</v>
      </c>
      <c r="G151" s="28">
        <f t="shared" si="3"/>
        <v>71.72086666398681</v>
      </c>
      <c r="H151" s="33">
        <f t="shared" si="4"/>
        <v>703500</v>
      </c>
    </row>
    <row r="152" spans="1:8" ht="12.75">
      <c r="A152" s="5" t="s">
        <v>151</v>
      </c>
      <c r="B152" s="3" t="s">
        <v>167</v>
      </c>
      <c r="C152" s="3">
        <v>2379200</v>
      </c>
      <c r="D152" s="34">
        <v>2487700</v>
      </c>
      <c r="E152" s="34">
        <v>1784200</v>
      </c>
      <c r="F152" s="34">
        <v>2471500</v>
      </c>
      <c r="G152" s="27">
        <f t="shared" si="3"/>
        <v>71.72086666398681</v>
      </c>
      <c r="H152" s="30">
        <f t="shared" si="4"/>
        <v>703500</v>
      </c>
    </row>
    <row r="153" spans="1:8" ht="12.75">
      <c r="A153" s="1" t="s">
        <v>51</v>
      </c>
      <c r="B153" s="1" t="s">
        <v>52</v>
      </c>
      <c r="C153" s="33">
        <f aca="true" t="shared" si="8" ref="C153:E154">C154</f>
        <v>60000</v>
      </c>
      <c r="D153" s="33">
        <f t="shared" si="8"/>
        <v>60000</v>
      </c>
      <c r="E153" s="33">
        <f t="shared" si="8"/>
        <v>0</v>
      </c>
      <c r="F153" s="33"/>
      <c r="G153" s="28">
        <f aca="true" t="shared" si="9" ref="G153:G226">E153/D153*100</f>
        <v>0</v>
      </c>
      <c r="H153" s="33">
        <f aca="true" t="shared" si="10" ref="H153:H226">D153-E153</f>
        <v>60000</v>
      </c>
    </row>
    <row r="154" spans="1:8" ht="25.5">
      <c r="A154" s="24" t="s">
        <v>53</v>
      </c>
      <c r="B154" s="23" t="s">
        <v>54</v>
      </c>
      <c r="C154" s="31">
        <f t="shared" si="8"/>
        <v>60000</v>
      </c>
      <c r="D154" s="31">
        <f t="shared" si="8"/>
        <v>60000</v>
      </c>
      <c r="E154" s="31">
        <f t="shared" si="8"/>
        <v>0</v>
      </c>
      <c r="F154" s="31"/>
      <c r="G154" s="28">
        <f>E154/D154*100</f>
        <v>0</v>
      </c>
      <c r="H154" s="30">
        <f t="shared" si="10"/>
        <v>60000</v>
      </c>
    </row>
    <row r="155" spans="1:8" ht="25.5">
      <c r="A155" s="13" t="s">
        <v>121</v>
      </c>
      <c r="B155" s="3" t="s">
        <v>169</v>
      </c>
      <c r="C155" s="3">
        <v>60000</v>
      </c>
      <c r="D155" s="34">
        <v>60000</v>
      </c>
      <c r="E155" s="34">
        <v>0</v>
      </c>
      <c r="F155" s="34"/>
      <c r="G155" s="27">
        <f t="shared" si="9"/>
        <v>0</v>
      </c>
      <c r="H155" s="30">
        <f t="shared" si="10"/>
        <v>60000</v>
      </c>
    </row>
    <row r="156" spans="1:8" ht="12.75">
      <c r="A156" s="1" t="s">
        <v>55</v>
      </c>
      <c r="B156" s="1" t="s">
        <v>56</v>
      </c>
      <c r="C156" s="33">
        <f>C157+C162+C163+C164+C168+C158+C159+C160+C166+C167+C169+C170+C171</f>
        <v>226431950.91</v>
      </c>
      <c r="D156" s="33">
        <f>D157+D162+D163+D164+D168+D158+D159+D160+D166+D167+D169+D170+D171+D161+D165+D172</f>
        <v>220930266.4</v>
      </c>
      <c r="E156" s="33">
        <f>E157+E162+E163+E164+E168+E158+E159+E160+E166+E167+E169+E170+E171+E161+E165+E172</f>
        <v>187404776.95000005</v>
      </c>
      <c r="F156" s="33">
        <f>F157+F162+F163+F164+F168+F158+F159+F160+F166+F167+F169+F170+F171+F161</f>
        <v>218678200.11999997</v>
      </c>
      <c r="G156" s="28">
        <f t="shared" si="9"/>
        <v>84.82530709970666</v>
      </c>
      <c r="H156" s="33">
        <f t="shared" si="10"/>
        <v>33525489.44999996</v>
      </c>
    </row>
    <row r="157" spans="1:8" ht="12.75">
      <c r="A157" s="17" t="s">
        <v>132</v>
      </c>
      <c r="B157" s="3" t="s">
        <v>195</v>
      </c>
      <c r="C157" s="35">
        <f aca="true" t="shared" si="11" ref="C157:E160">C191</f>
        <v>6975000</v>
      </c>
      <c r="D157" s="35">
        <f t="shared" si="11"/>
        <v>6975000</v>
      </c>
      <c r="E157" s="35">
        <f t="shared" si="11"/>
        <v>6039580.01</v>
      </c>
      <c r="F157" s="35">
        <f aca="true" t="shared" si="12" ref="F157:F163">F191</f>
        <v>6169885.94</v>
      </c>
      <c r="G157" s="27">
        <f t="shared" si="9"/>
        <v>86.58896071684588</v>
      </c>
      <c r="H157" s="33">
        <f t="shared" si="10"/>
        <v>935419.9900000002</v>
      </c>
    </row>
    <row r="158" spans="1:8" ht="25.5">
      <c r="A158" s="17" t="s">
        <v>186</v>
      </c>
      <c r="B158" s="3" t="s">
        <v>196</v>
      </c>
      <c r="C158" s="35">
        <f t="shared" si="11"/>
        <v>10000</v>
      </c>
      <c r="D158" s="35">
        <f t="shared" si="11"/>
        <v>10000</v>
      </c>
      <c r="E158" s="35">
        <f t="shared" si="11"/>
        <v>2574.67</v>
      </c>
      <c r="F158" s="35">
        <f t="shared" si="12"/>
        <v>4600</v>
      </c>
      <c r="G158" s="27">
        <f t="shared" si="9"/>
        <v>25.7467</v>
      </c>
      <c r="H158" s="30">
        <f t="shared" si="10"/>
        <v>7425.33</v>
      </c>
    </row>
    <row r="159" spans="1:8" ht="38.25">
      <c r="A159" s="17" t="s">
        <v>188</v>
      </c>
      <c r="B159" s="3" t="s">
        <v>197</v>
      </c>
      <c r="C159" s="35">
        <f t="shared" si="11"/>
        <v>2106000</v>
      </c>
      <c r="D159" s="35">
        <f t="shared" si="11"/>
        <v>2106000</v>
      </c>
      <c r="E159" s="35">
        <f t="shared" si="11"/>
        <v>1710070.39</v>
      </c>
      <c r="F159" s="35">
        <f t="shared" si="12"/>
        <v>1777920.34</v>
      </c>
      <c r="G159" s="27">
        <f t="shared" si="9"/>
        <v>81.19992355175688</v>
      </c>
      <c r="H159" s="30">
        <f t="shared" si="10"/>
        <v>395929.6100000001</v>
      </c>
    </row>
    <row r="160" spans="1:8" ht="12.75">
      <c r="A160" s="3" t="s">
        <v>114</v>
      </c>
      <c r="B160" s="3" t="s">
        <v>198</v>
      </c>
      <c r="C160" s="35">
        <f t="shared" si="11"/>
        <v>1573100</v>
      </c>
      <c r="D160" s="35">
        <f t="shared" si="11"/>
        <v>1576345</v>
      </c>
      <c r="E160" s="35">
        <f t="shared" si="11"/>
        <v>1327401.06</v>
      </c>
      <c r="F160" s="35">
        <f t="shared" si="12"/>
        <v>1300773.66</v>
      </c>
      <c r="G160" s="27">
        <f t="shared" si="9"/>
        <v>84.20752183056375</v>
      </c>
      <c r="H160" s="30">
        <f t="shared" si="10"/>
        <v>248943.93999999994</v>
      </c>
    </row>
    <row r="161" spans="1:8" ht="12.75">
      <c r="A161" s="5" t="s">
        <v>117</v>
      </c>
      <c r="B161" s="3" t="s">
        <v>370</v>
      </c>
      <c r="C161" s="35"/>
      <c r="D161" s="35">
        <f aca="true" t="shared" si="13" ref="D161:E163">D195</f>
        <v>52000</v>
      </c>
      <c r="E161" s="35">
        <f t="shared" si="13"/>
        <v>45390</v>
      </c>
      <c r="F161" s="35">
        <f t="shared" si="12"/>
        <v>300</v>
      </c>
      <c r="G161" s="27"/>
      <c r="H161" s="30"/>
    </row>
    <row r="162" spans="1:8" ht="12.75">
      <c r="A162" s="3" t="s">
        <v>116</v>
      </c>
      <c r="B162" s="3" t="s">
        <v>199</v>
      </c>
      <c r="C162" s="35">
        <f>C196</f>
        <v>465000</v>
      </c>
      <c r="D162" s="35">
        <f t="shared" si="13"/>
        <v>454755</v>
      </c>
      <c r="E162" s="35">
        <f t="shared" si="13"/>
        <v>338750.03</v>
      </c>
      <c r="F162" s="35">
        <f t="shared" si="12"/>
        <v>326674.59</v>
      </c>
      <c r="G162" s="27">
        <f t="shared" si="9"/>
        <v>74.49066640278832</v>
      </c>
      <c r="H162" s="30">
        <f t="shared" si="10"/>
        <v>116004.96999999997</v>
      </c>
    </row>
    <row r="163" spans="1:8" ht="25.5">
      <c r="A163" s="13" t="s">
        <v>119</v>
      </c>
      <c r="B163" s="3" t="s">
        <v>200</v>
      </c>
      <c r="C163" s="35">
        <f>C197</f>
        <v>968200</v>
      </c>
      <c r="D163" s="35">
        <f t="shared" si="13"/>
        <v>935600</v>
      </c>
      <c r="E163" s="35">
        <f t="shared" si="13"/>
        <v>331385.32</v>
      </c>
      <c r="F163" s="35">
        <f t="shared" si="12"/>
        <v>0</v>
      </c>
      <c r="G163" s="27">
        <f t="shared" si="9"/>
        <v>35.419551090209495</v>
      </c>
      <c r="H163" s="30">
        <f t="shared" si="10"/>
        <v>604214.6799999999</v>
      </c>
    </row>
    <row r="164" spans="1:8" ht="25.5">
      <c r="A164" s="13" t="s">
        <v>121</v>
      </c>
      <c r="B164" s="3" t="s">
        <v>201</v>
      </c>
      <c r="C164" s="35">
        <f>C186+C198</f>
        <v>2509590</v>
      </c>
      <c r="D164" s="35">
        <f>D186+D198</f>
        <v>2318080</v>
      </c>
      <c r="E164" s="35">
        <f>E186+E198</f>
        <v>1785186.79</v>
      </c>
      <c r="F164" s="35">
        <f>F186+F198</f>
        <v>2323586.18</v>
      </c>
      <c r="G164" s="27">
        <f t="shared" si="9"/>
        <v>77.01144007109332</v>
      </c>
      <c r="H164" s="30">
        <f t="shared" si="10"/>
        <v>532893.21</v>
      </c>
    </row>
    <row r="165" spans="1:8" ht="12.75">
      <c r="A165" s="13" t="s">
        <v>371</v>
      </c>
      <c r="B165" s="3" t="s">
        <v>384</v>
      </c>
      <c r="C165" s="35"/>
      <c r="D165" s="35">
        <f>D199</f>
        <v>350000</v>
      </c>
      <c r="E165" s="35">
        <f>E199</f>
        <v>350000</v>
      </c>
      <c r="F165" s="35"/>
      <c r="G165" s="27">
        <f t="shared" si="9"/>
        <v>100</v>
      </c>
      <c r="H165" s="30">
        <f t="shared" si="10"/>
        <v>0</v>
      </c>
    </row>
    <row r="166" spans="1:8" ht="38.25">
      <c r="A166" s="17" t="s">
        <v>176</v>
      </c>
      <c r="B166" s="3" t="s">
        <v>202</v>
      </c>
      <c r="C166" s="35">
        <f>C180</f>
        <v>3000000</v>
      </c>
      <c r="D166" s="35">
        <f>D180</f>
        <v>1500000</v>
      </c>
      <c r="E166" s="35">
        <f>E180+E174</f>
        <v>149143.13</v>
      </c>
      <c r="F166" s="35">
        <f>F180+F174</f>
        <v>31611207.16</v>
      </c>
      <c r="G166" s="27">
        <f t="shared" si="9"/>
        <v>9.942875333333333</v>
      </c>
      <c r="H166" s="30">
        <f t="shared" si="10"/>
        <v>1350856.87</v>
      </c>
    </row>
    <row r="167" spans="1:8" ht="51">
      <c r="A167" s="17" t="s">
        <v>170</v>
      </c>
      <c r="B167" s="3" t="s">
        <v>203</v>
      </c>
      <c r="C167" s="35">
        <f>C175+C187+C181</f>
        <v>100575848</v>
      </c>
      <c r="D167" s="35">
        <f>D175+D187+D181</f>
        <v>109486186.89</v>
      </c>
      <c r="E167" s="35">
        <f>E175+E187+E181</f>
        <v>96595999.62</v>
      </c>
      <c r="F167" s="35">
        <f>F175+F187+F181</f>
        <v>123944502.6</v>
      </c>
      <c r="G167" s="27">
        <f t="shared" si="9"/>
        <v>88.22665430576126</v>
      </c>
      <c r="H167" s="30">
        <f t="shared" si="10"/>
        <v>12890187.269999996</v>
      </c>
    </row>
    <row r="168" spans="1:8" ht="12.75">
      <c r="A168" s="17" t="s">
        <v>172</v>
      </c>
      <c r="B168" s="3" t="s">
        <v>204</v>
      </c>
      <c r="C168" s="35">
        <f>C176+C182+C188</f>
        <v>22201555.91</v>
      </c>
      <c r="D168" s="35">
        <f>D176+D182+D188</f>
        <v>9712575.47</v>
      </c>
      <c r="E168" s="35">
        <f>E176+E182+E188</f>
        <v>4794081.29</v>
      </c>
      <c r="F168" s="35">
        <f>F176+F182+F188</f>
        <v>8287501.7</v>
      </c>
      <c r="G168" s="27">
        <f t="shared" si="9"/>
        <v>49.35952677853426</v>
      </c>
      <c r="H168" s="30">
        <f t="shared" si="10"/>
        <v>4918494.180000001</v>
      </c>
    </row>
    <row r="169" spans="1:8" ht="51">
      <c r="A169" s="17" t="s">
        <v>157</v>
      </c>
      <c r="B169" s="3" t="s">
        <v>205</v>
      </c>
      <c r="C169" s="35">
        <f aca="true" t="shared" si="14" ref="C169:E170">C177+C183</f>
        <v>58796652</v>
      </c>
      <c r="D169" s="35">
        <f t="shared" si="14"/>
        <v>79517838.35</v>
      </c>
      <c r="E169" s="35">
        <f t="shared" si="14"/>
        <v>69558700.86</v>
      </c>
      <c r="F169" s="35">
        <f>F177+F183</f>
        <v>39073307.5</v>
      </c>
      <c r="G169" s="27">
        <f t="shared" si="9"/>
        <v>87.47559327988196</v>
      </c>
      <c r="H169" s="30">
        <f t="shared" si="10"/>
        <v>9959137.489999995</v>
      </c>
    </row>
    <row r="170" spans="1:8" ht="12.75">
      <c r="A170" s="17" t="s">
        <v>159</v>
      </c>
      <c r="B170" s="3" t="s">
        <v>206</v>
      </c>
      <c r="C170" s="35">
        <f t="shared" si="14"/>
        <v>27131005</v>
      </c>
      <c r="D170" s="35">
        <f>D178+D184+D189</f>
        <v>5773885.69</v>
      </c>
      <c r="E170" s="35">
        <f>E178+E184+E189</f>
        <v>4277760.74</v>
      </c>
      <c r="F170" s="35">
        <f>F178+F184+F189</f>
        <v>3819479.35</v>
      </c>
      <c r="G170" s="27">
        <f t="shared" si="9"/>
        <v>74.08807464631327</v>
      </c>
      <c r="H170" s="30">
        <f t="shared" si="10"/>
        <v>1496124.9500000002</v>
      </c>
    </row>
    <row r="171" spans="1:8" ht="12.75">
      <c r="A171" s="3" t="s">
        <v>125</v>
      </c>
      <c r="B171" s="3" t="s">
        <v>207</v>
      </c>
      <c r="C171" s="35">
        <f>C200</f>
        <v>120000</v>
      </c>
      <c r="D171" s="35">
        <f>D200</f>
        <v>137000</v>
      </c>
      <c r="E171" s="35">
        <f>E200</f>
        <v>97405.8</v>
      </c>
      <c r="F171" s="35">
        <f>F200</f>
        <v>38461.1</v>
      </c>
      <c r="G171" s="27">
        <f t="shared" si="9"/>
        <v>71.09912408759125</v>
      </c>
      <c r="H171" s="30">
        <f t="shared" si="10"/>
        <v>39594.2</v>
      </c>
    </row>
    <row r="172" spans="1:8" ht="12.75">
      <c r="A172" s="3" t="s">
        <v>344</v>
      </c>
      <c r="B172" s="3" t="s">
        <v>383</v>
      </c>
      <c r="C172" s="35"/>
      <c r="D172" s="35">
        <f>D201</f>
        <v>25000</v>
      </c>
      <c r="E172" s="35">
        <f>E201</f>
        <v>1347.24</v>
      </c>
      <c r="F172" s="35"/>
      <c r="G172" s="27"/>
      <c r="H172" s="30"/>
    </row>
    <row r="173" spans="1:8" ht="12.75">
      <c r="A173" s="23" t="s">
        <v>57</v>
      </c>
      <c r="B173" s="23" t="s">
        <v>58</v>
      </c>
      <c r="C173" s="31">
        <f>C176+C177+C175+C178</f>
        <v>31753600</v>
      </c>
      <c r="D173" s="31">
        <f>D176+D177+D175+D178</f>
        <v>32944886.64</v>
      </c>
      <c r="E173" s="31">
        <f>E176+E177+E175+E178</f>
        <v>29758663.090000004</v>
      </c>
      <c r="F173" s="31">
        <f>F176+F177+F175+F178+F174</f>
        <v>54784087.5</v>
      </c>
      <c r="G173" s="28">
        <f t="shared" si="9"/>
        <v>90.32862494014034</v>
      </c>
      <c r="H173" s="33">
        <f t="shared" si="10"/>
        <v>3186223.549999997</v>
      </c>
    </row>
    <row r="174" spans="1:8" ht="38.25">
      <c r="A174" s="17" t="s">
        <v>176</v>
      </c>
      <c r="B174" s="3" t="s">
        <v>364</v>
      </c>
      <c r="C174" s="31"/>
      <c r="D174" s="31"/>
      <c r="E174" s="31"/>
      <c r="F174" s="34">
        <v>31611207.16</v>
      </c>
      <c r="G174" s="28"/>
      <c r="H174" s="33"/>
    </row>
    <row r="175" spans="1:8" ht="51">
      <c r="A175" s="17" t="s">
        <v>170</v>
      </c>
      <c r="B175" s="3" t="s">
        <v>171</v>
      </c>
      <c r="C175" s="35">
        <v>16110448</v>
      </c>
      <c r="D175" s="35">
        <v>18885259.64</v>
      </c>
      <c r="E175" s="35">
        <v>17243858.44</v>
      </c>
      <c r="F175" s="34">
        <v>23088931.44</v>
      </c>
      <c r="G175" s="27">
        <f>E175/D175*100</f>
        <v>91.30855899633265</v>
      </c>
      <c r="H175" s="30">
        <f>D175-E175</f>
        <v>1641401.1999999993</v>
      </c>
    </row>
    <row r="176" spans="1:8" ht="12.75">
      <c r="A176" s="17" t="s">
        <v>172</v>
      </c>
      <c r="B176" s="3" t="s">
        <v>173</v>
      </c>
      <c r="C176" s="3">
        <v>4233525</v>
      </c>
      <c r="D176" s="34">
        <v>200000</v>
      </c>
      <c r="E176" s="34">
        <v>176845.17</v>
      </c>
      <c r="F176" s="34">
        <v>83948.9</v>
      </c>
      <c r="G176" s="27">
        <f t="shared" si="9"/>
        <v>88.42258500000001</v>
      </c>
      <c r="H176" s="30">
        <f t="shared" si="10"/>
        <v>23154.829999999987</v>
      </c>
    </row>
    <row r="177" spans="1:8" ht="51">
      <c r="A177" s="17" t="s">
        <v>157</v>
      </c>
      <c r="B177" s="3" t="s">
        <v>174</v>
      </c>
      <c r="C177" s="34">
        <v>9763152</v>
      </c>
      <c r="D177" s="34">
        <v>13509827</v>
      </c>
      <c r="E177" s="34">
        <v>11988159.48</v>
      </c>
      <c r="F177" s="34">
        <v>0</v>
      </c>
      <c r="G177" s="27">
        <f t="shared" si="9"/>
        <v>88.73658767058971</v>
      </c>
      <c r="H177" s="30">
        <f t="shared" si="10"/>
        <v>1521667.5199999996</v>
      </c>
    </row>
    <row r="178" spans="1:8" ht="12.75">
      <c r="A178" s="17" t="s">
        <v>159</v>
      </c>
      <c r="B178" s="3" t="s">
        <v>175</v>
      </c>
      <c r="C178" s="34">
        <v>1646475</v>
      </c>
      <c r="D178" s="34">
        <v>349800</v>
      </c>
      <c r="E178" s="34">
        <v>349800</v>
      </c>
      <c r="F178" s="34">
        <v>0</v>
      </c>
      <c r="G178" s="27">
        <f>E178/D178*100</f>
        <v>100</v>
      </c>
      <c r="H178" s="30">
        <f>D178-E178</f>
        <v>0</v>
      </c>
    </row>
    <row r="179" spans="1:8" ht="12.75">
      <c r="A179" s="23" t="s">
        <v>59</v>
      </c>
      <c r="B179" s="23" t="s">
        <v>60</v>
      </c>
      <c r="C179" s="31">
        <f>C181+C182+C183+C184+C180</f>
        <v>177958160.91</v>
      </c>
      <c r="D179" s="31">
        <f>D181+D182+D183+D184+D180</f>
        <v>170882931.95</v>
      </c>
      <c r="E179" s="31">
        <f>E181+E182+E183+E184+E180</f>
        <v>144450100.06</v>
      </c>
      <c r="F179" s="31">
        <f>F181+F182+F183+F184+F180</f>
        <v>150359562.60999998</v>
      </c>
      <c r="G179" s="28">
        <f t="shared" si="9"/>
        <v>84.53161378473177</v>
      </c>
      <c r="H179" s="33">
        <f t="shared" si="10"/>
        <v>26432831.889999986</v>
      </c>
    </row>
    <row r="180" spans="1:8" ht="38.25">
      <c r="A180" s="17" t="s">
        <v>176</v>
      </c>
      <c r="B180" s="3" t="s">
        <v>177</v>
      </c>
      <c r="C180" s="3">
        <v>3000000</v>
      </c>
      <c r="D180" s="35">
        <v>1500000</v>
      </c>
      <c r="E180" s="35">
        <v>149143.13</v>
      </c>
      <c r="F180" s="35">
        <v>0</v>
      </c>
      <c r="G180" s="27">
        <f>E180/D180*100</f>
        <v>9.942875333333333</v>
      </c>
      <c r="H180" s="30">
        <f>D180-E180</f>
        <v>1350856.87</v>
      </c>
    </row>
    <row r="181" spans="1:8" ht="51">
      <c r="A181" s="17" t="s">
        <v>170</v>
      </c>
      <c r="B181" s="3" t="s">
        <v>178</v>
      </c>
      <c r="C181" s="3">
        <v>83092900</v>
      </c>
      <c r="D181" s="34">
        <v>89351769.7</v>
      </c>
      <c r="E181" s="34">
        <v>78679222.64</v>
      </c>
      <c r="F181" s="34">
        <v>99916550.36</v>
      </c>
      <c r="G181" s="27">
        <f t="shared" si="9"/>
        <v>88.05558401827602</v>
      </c>
      <c r="H181" s="30">
        <f t="shared" si="10"/>
        <v>10672547.060000002</v>
      </c>
    </row>
    <row r="182" spans="1:8" ht="12.75">
      <c r="A182" s="17" t="s">
        <v>172</v>
      </c>
      <c r="B182" s="3" t="s">
        <v>179</v>
      </c>
      <c r="C182" s="3">
        <v>17347230.91</v>
      </c>
      <c r="D182" s="34">
        <v>8699065.21</v>
      </c>
      <c r="E182" s="34">
        <v>4145024.17</v>
      </c>
      <c r="F182" s="34">
        <v>7634903.6</v>
      </c>
      <c r="G182" s="27">
        <f t="shared" si="9"/>
        <v>47.6490757332764</v>
      </c>
      <c r="H182" s="30">
        <f t="shared" si="10"/>
        <v>4554041.040000001</v>
      </c>
    </row>
    <row r="183" spans="1:8" ht="51">
      <c r="A183" s="17" t="s">
        <v>157</v>
      </c>
      <c r="B183" s="3" t="s">
        <v>180</v>
      </c>
      <c r="C183" s="3">
        <v>49033500</v>
      </c>
      <c r="D183" s="34">
        <v>66008011.35</v>
      </c>
      <c r="E183" s="34">
        <v>57570541.38</v>
      </c>
      <c r="F183" s="34">
        <v>39073307.5</v>
      </c>
      <c r="G183" s="27">
        <f t="shared" si="9"/>
        <v>87.21750618230071</v>
      </c>
      <c r="H183" s="30">
        <f t="shared" si="10"/>
        <v>8437469.969999999</v>
      </c>
    </row>
    <row r="184" spans="1:8" ht="12.75">
      <c r="A184" s="17" t="s">
        <v>159</v>
      </c>
      <c r="B184" s="3" t="s">
        <v>181</v>
      </c>
      <c r="C184" s="34">
        <v>25484530</v>
      </c>
      <c r="D184" s="34">
        <v>5324085.69</v>
      </c>
      <c r="E184" s="34">
        <v>3906168.74</v>
      </c>
      <c r="F184" s="34">
        <v>3734801.15</v>
      </c>
      <c r="G184" s="27">
        <f t="shared" si="9"/>
        <v>73.36787887048452</v>
      </c>
      <c r="H184" s="30">
        <f t="shared" si="10"/>
        <v>1417916.9500000002</v>
      </c>
    </row>
    <row r="185" spans="1:8" ht="12.75">
      <c r="A185" s="23" t="s">
        <v>61</v>
      </c>
      <c r="B185" s="23" t="s">
        <v>62</v>
      </c>
      <c r="C185" s="31">
        <f>C186+C187+C188</f>
        <v>2466490</v>
      </c>
      <c r="D185" s="31">
        <f>D186+D187+D188+D189</f>
        <v>2633747.81</v>
      </c>
      <c r="E185" s="31">
        <f>E186+E187+E188+E189</f>
        <v>1435265.27</v>
      </c>
      <c r="F185" s="31">
        <f>F186+F187+F188+F189</f>
        <v>2073333.88</v>
      </c>
      <c r="G185" s="28">
        <f t="shared" si="9"/>
        <v>54.49516709802219</v>
      </c>
      <c r="H185" s="33">
        <f t="shared" si="10"/>
        <v>1198482.54</v>
      </c>
    </row>
    <row r="186" spans="1:8" ht="25.5">
      <c r="A186" s="13" t="s">
        <v>121</v>
      </c>
      <c r="B186" s="3" t="s">
        <v>182</v>
      </c>
      <c r="C186" s="3">
        <v>473190</v>
      </c>
      <c r="D186" s="34">
        <v>471080</v>
      </c>
      <c r="E186" s="34">
        <v>268342.78</v>
      </c>
      <c r="F186" s="34">
        <v>480985.68</v>
      </c>
      <c r="G186" s="27">
        <f t="shared" si="9"/>
        <v>56.96331408677933</v>
      </c>
      <c r="H186" s="30">
        <f t="shared" si="10"/>
        <v>202737.21999999997</v>
      </c>
    </row>
    <row r="187" spans="1:8" ht="51">
      <c r="A187" s="17" t="s">
        <v>170</v>
      </c>
      <c r="B187" s="3" t="s">
        <v>183</v>
      </c>
      <c r="C187" s="3">
        <v>1372500</v>
      </c>
      <c r="D187" s="34">
        <v>1249157.55</v>
      </c>
      <c r="E187" s="34">
        <v>672918.54</v>
      </c>
      <c r="F187" s="34">
        <v>939020.8</v>
      </c>
      <c r="G187" s="27">
        <f t="shared" si="9"/>
        <v>53.8697892831853</v>
      </c>
      <c r="H187" s="30">
        <f t="shared" si="10"/>
        <v>576239.01</v>
      </c>
    </row>
    <row r="188" spans="1:8" ht="12.75">
      <c r="A188" s="17" t="s">
        <v>172</v>
      </c>
      <c r="B188" s="3" t="s">
        <v>184</v>
      </c>
      <c r="C188" s="34">
        <v>620800</v>
      </c>
      <c r="D188" s="34">
        <v>813510.26</v>
      </c>
      <c r="E188" s="34">
        <v>472211.95</v>
      </c>
      <c r="F188" s="34">
        <v>568649.2</v>
      </c>
      <c r="G188" s="27">
        <f t="shared" si="9"/>
        <v>58.04621935561083</v>
      </c>
      <c r="H188" s="30">
        <f t="shared" si="10"/>
        <v>341298.31</v>
      </c>
    </row>
    <row r="189" spans="1:8" ht="12.75">
      <c r="A189" s="17" t="s">
        <v>159</v>
      </c>
      <c r="B189" s="3" t="s">
        <v>343</v>
      </c>
      <c r="C189" s="34"/>
      <c r="D189" s="34">
        <v>100000</v>
      </c>
      <c r="E189" s="34">
        <v>21792</v>
      </c>
      <c r="F189" s="34">
        <v>84678.2</v>
      </c>
      <c r="G189" s="27">
        <f>E189/D189*100</f>
        <v>21.792</v>
      </c>
      <c r="H189" s="30">
        <f>D189-E189</f>
        <v>78208</v>
      </c>
    </row>
    <row r="190" spans="1:8" ht="12.75">
      <c r="A190" s="23" t="s">
        <v>63</v>
      </c>
      <c r="B190" s="23" t="s">
        <v>64</v>
      </c>
      <c r="C190" s="31">
        <f>C191+C193+C198+C200+C194+C196+C197+C192</f>
        <v>14253700</v>
      </c>
      <c r="D190" s="31">
        <f>D191+D193+D198+D200+D194+D196+D197+D195+D199+D201</f>
        <v>14458700</v>
      </c>
      <c r="E190" s="31">
        <f>E191+E193+E198+E200+E194+E196+E197+E195+E199+E201+E192</f>
        <v>11760748.530000001</v>
      </c>
      <c r="F190" s="31">
        <f>F191+F193+F198+F200+F194+F196+F197+F195+F192</f>
        <v>11461216.13</v>
      </c>
      <c r="G190" s="28">
        <f t="shared" si="9"/>
        <v>81.3402901367343</v>
      </c>
      <c r="H190" s="33">
        <f t="shared" si="10"/>
        <v>2697951.469999999</v>
      </c>
    </row>
    <row r="191" spans="1:8" ht="12.75">
      <c r="A191" s="17" t="s">
        <v>132</v>
      </c>
      <c r="B191" s="3" t="s">
        <v>185</v>
      </c>
      <c r="C191" s="34">
        <v>6975000</v>
      </c>
      <c r="D191" s="34">
        <v>6975000</v>
      </c>
      <c r="E191" s="34">
        <v>6039580.01</v>
      </c>
      <c r="F191" s="34">
        <v>6169885.94</v>
      </c>
      <c r="G191" s="27">
        <f t="shared" si="9"/>
        <v>86.58896071684588</v>
      </c>
      <c r="H191" s="30">
        <f t="shared" si="10"/>
        <v>935419.9900000002</v>
      </c>
    </row>
    <row r="192" spans="1:8" ht="25.5">
      <c r="A192" s="17" t="s">
        <v>186</v>
      </c>
      <c r="B192" s="3" t="s">
        <v>187</v>
      </c>
      <c r="C192" s="34">
        <v>10000</v>
      </c>
      <c r="D192" s="34">
        <v>10000</v>
      </c>
      <c r="E192" s="34">
        <v>2574.67</v>
      </c>
      <c r="F192" s="34">
        <v>4600</v>
      </c>
      <c r="G192" s="27">
        <f>E192/D192*100</f>
        <v>25.7467</v>
      </c>
      <c r="H192" s="30">
        <f>D192-E192</f>
        <v>7425.33</v>
      </c>
    </row>
    <row r="193" spans="1:8" ht="38.25">
      <c r="A193" s="17" t="s">
        <v>188</v>
      </c>
      <c r="B193" s="3" t="s">
        <v>189</v>
      </c>
      <c r="C193" s="34">
        <v>2106000</v>
      </c>
      <c r="D193" s="34">
        <v>2106000</v>
      </c>
      <c r="E193" s="34">
        <v>1710070.39</v>
      </c>
      <c r="F193" s="34">
        <v>1777920.34</v>
      </c>
      <c r="G193" s="27">
        <f t="shared" si="9"/>
        <v>81.19992355175688</v>
      </c>
      <c r="H193" s="30">
        <f t="shared" si="10"/>
        <v>395929.6100000001</v>
      </c>
    </row>
    <row r="194" spans="1:8" ht="12.75">
      <c r="A194" s="3" t="s">
        <v>114</v>
      </c>
      <c r="B194" s="3" t="s">
        <v>190</v>
      </c>
      <c r="C194" s="34">
        <v>1573100</v>
      </c>
      <c r="D194" s="34">
        <v>1576345</v>
      </c>
      <c r="E194" s="34">
        <v>1327401.06</v>
      </c>
      <c r="F194" s="34">
        <v>1300773.66</v>
      </c>
      <c r="G194" s="27">
        <f t="shared" si="9"/>
        <v>84.20752183056375</v>
      </c>
      <c r="H194" s="30">
        <f t="shared" si="10"/>
        <v>248943.93999999994</v>
      </c>
    </row>
    <row r="195" spans="1:8" ht="12.75">
      <c r="A195" s="5" t="s">
        <v>117</v>
      </c>
      <c r="B195" s="3" t="s">
        <v>369</v>
      </c>
      <c r="C195" s="34"/>
      <c r="D195" s="34">
        <v>52000</v>
      </c>
      <c r="E195" s="34">
        <v>45390</v>
      </c>
      <c r="F195" s="34">
        <v>300</v>
      </c>
      <c r="G195" s="27">
        <f t="shared" si="9"/>
        <v>87.28846153846153</v>
      </c>
      <c r="H195" s="30">
        <f t="shared" si="10"/>
        <v>6610</v>
      </c>
    </row>
    <row r="196" spans="1:8" ht="12.75">
      <c r="A196" s="3" t="s">
        <v>116</v>
      </c>
      <c r="B196" s="3" t="s">
        <v>191</v>
      </c>
      <c r="C196" s="34">
        <v>465000</v>
      </c>
      <c r="D196" s="34">
        <v>454755</v>
      </c>
      <c r="E196" s="34">
        <v>338750.03</v>
      </c>
      <c r="F196" s="34">
        <v>326674.59</v>
      </c>
      <c r="G196" s="27">
        <f t="shared" si="9"/>
        <v>74.49066640278832</v>
      </c>
      <c r="H196" s="30">
        <f t="shared" si="10"/>
        <v>116004.96999999997</v>
      </c>
    </row>
    <row r="197" spans="1:8" ht="25.5">
      <c r="A197" s="13" t="s">
        <v>119</v>
      </c>
      <c r="B197" s="3" t="s">
        <v>192</v>
      </c>
      <c r="C197" s="34">
        <v>968200</v>
      </c>
      <c r="D197" s="34">
        <v>935600</v>
      </c>
      <c r="E197" s="34">
        <v>331385.32</v>
      </c>
      <c r="F197" s="34"/>
      <c r="G197" s="27">
        <f t="shared" si="9"/>
        <v>35.419551090209495</v>
      </c>
      <c r="H197" s="30">
        <f t="shared" si="10"/>
        <v>604214.6799999999</v>
      </c>
    </row>
    <row r="198" spans="1:8" ht="25.5">
      <c r="A198" s="13" t="s">
        <v>121</v>
      </c>
      <c r="B198" s="3" t="s">
        <v>193</v>
      </c>
      <c r="C198" s="34">
        <v>2036400</v>
      </c>
      <c r="D198" s="34">
        <v>1847000</v>
      </c>
      <c r="E198" s="34">
        <v>1516844.01</v>
      </c>
      <c r="F198" s="34">
        <v>1842600.5</v>
      </c>
      <c r="G198" s="27">
        <f t="shared" si="9"/>
        <v>82.12474336762318</v>
      </c>
      <c r="H198" s="30">
        <f t="shared" si="10"/>
        <v>330155.99</v>
      </c>
    </row>
    <row r="199" spans="1:8" ht="12.75">
      <c r="A199" s="13" t="s">
        <v>371</v>
      </c>
      <c r="B199" s="3" t="s">
        <v>382</v>
      </c>
      <c r="C199" s="34"/>
      <c r="D199" s="34">
        <v>350000</v>
      </c>
      <c r="E199" s="34">
        <v>350000</v>
      </c>
      <c r="F199" s="34"/>
      <c r="G199" s="27"/>
      <c r="H199" s="30"/>
    </row>
    <row r="200" spans="1:8" ht="12.75">
      <c r="A200" s="3" t="s">
        <v>125</v>
      </c>
      <c r="B200" s="3" t="s">
        <v>194</v>
      </c>
      <c r="C200" s="34">
        <v>120000</v>
      </c>
      <c r="D200" s="34">
        <v>137000</v>
      </c>
      <c r="E200" s="34">
        <v>97405.8</v>
      </c>
      <c r="F200" s="34">
        <v>38461.1</v>
      </c>
      <c r="G200" s="27">
        <f t="shared" si="9"/>
        <v>71.09912408759125</v>
      </c>
      <c r="H200" s="30">
        <f t="shared" si="10"/>
        <v>39594.2</v>
      </c>
    </row>
    <row r="201" spans="1:8" ht="12.75">
      <c r="A201" s="3" t="s">
        <v>344</v>
      </c>
      <c r="B201" s="3" t="s">
        <v>381</v>
      </c>
      <c r="C201" s="34"/>
      <c r="D201" s="34">
        <v>25000</v>
      </c>
      <c r="E201" s="34">
        <v>1347.24</v>
      </c>
      <c r="F201" s="34"/>
      <c r="G201" s="27"/>
      <c r="H201" s="30"/>
    </row>
    <row r="202" spans="1:8" ht="12.75">
      <c r="A202" s="1" t="s">
        <v>65</v>
      </c>
      <c r="B202" s="1" t="s">
        <v>66</v>
      </c>
      <c r="C202" s="33">
        <f>C203+C207+C208+C209+C213+C204+C205+C206+C210+C212+C214+C215+C216</f>
        <v>36342521</v>
      </c>
      <c r="D202" s="33">
        <f>D203+D207+D208+D209+D213+D204+D205+D206+D210+D212+D214+D215+D216+D217+D211</f>
        <v>36381838.2</v>
      </c>
      <c r="E202" s="33">
        <f>E203+E207+E208+E209+E213+E204+E205+E206+E210+E212+E214+E215+E216+E217+E211</f>
        <v>28486888.099999998</v>
      </c>
      <c r="F202" s="33">
        <f>F203+F207+F208+F209+F213+F204+F205+F206+F210+F212+F214+F215+F216+F217</f>
        <v>32973256.599999998</v>
      </c>
      <c r="G202" s="28">
        <f t="shared" si="9"/>
        <v>78.29974929633983</v>
      </c>
      <c r="H202" s="33">
        <f t="shared" si="10"/>
        <v>7894950.100000005</v>
      </c>
    </row>
    <row r="203" spans="1:8" ht="12.75">
      <c r="A203" s="17" t="s">
        <v>132</v>
      </c>
      <c r="B203" s="3" t="s">
        <v>224</v>
      </c>
      <c r="C203" s="35">
        <f>C229</f>
        <v>8224800</v>
      </c>
      <c r="D203" s="35">
        <f>D229</f>
        <v>7910807</v>
      </c>
      <c r="E203" s="35">
        <f>E229</f>
        <v>5856165.56</v>
      </c>
      <c r="F203" s="35">
        <f>F229</f>
        <v>6429665.41</v>
      </c>
      <c r="G203" s="27">
        <f t="shared" si="9"/>
        <v>74.02741035143443</v>
      </c>
      <c r="H203" s="30">
        <f t="shared" si="10"/>
        <v>2054641.4400000004</v>
      </c>
    </row>
    <row r="204" spans="1:8" ht="25.5">
      <c r="A204" s="17" t="s">
        <v>186</v>
      </c>
      <c r="B204" s="3" t="s">
        <v>225</v>
      </c>
      <c r="C204" s="35">
        <f aca="true" t="shared" si="15" ref="C204:D210">C230</f>
        <v>3000</v>
      </c>
      <c r="D204" s="35">
        <f t="shared" si="15"/>
        <v>3000</v>
      </c>
      <c r="E204" s="35">
        <f>E230</f>
        <v>517.5</v>
      </c>
      <c r="F204" s="35">
        <f>F230</f>
        <v>578.71</v>
      </c>
      <c r="G204" s="27">
        <f t="shared" si="9"/>
        <v>17.25</v>
      </c>
      <c r="H204" s="30">
        <f t="shared" si="10"/>
        <v>2482.5</v>
      </c>
    </row>
    <row r="205" spans="1:8" ht="38.25">
      <c r="A205" s="17" t="s">
        <v>188</v>
      </c>
      <c r="B205" s="3" t="s">
        <v>226</v>
      </c>
      <c r="C205" s="35">
        <f t="shared" si="15"/>
        <v>2475200</v>
      </c>
      <c r="D205" s="35">
        <f t="shared" si="15"/>
        <v>2735030.02</v>
      </c>
      <c r="E205" s="35">
        <f aca="true" t="shared" si="16" ref="E205:F210">E231</f>
        <v>1805688.47</v>
      </c>
      <c r="F205" s="35">
        <f t="shared" si="16"/>
        <v>1988986.11</v>
      </c>
      <c r="G205" s="27">
        <f t="shared" si="9"/>
        <v>66.0207916109089</v>
      </c>
      <c r="H205" s="30">
        <f t="shared" si="10"/>
        <v>929341.55</v>
      </c>
    </row>
    <row r="206" spans="1:8" ht="12.75">
      <c r="A206" s="3" t="s">
        <v>114</v>
      </c>
      <c r="B206" s="3" t="s">
        <v>227</v>
      </c>
      <c r="C206" s="35">
        <f t="shared" si="15"/>
        <v>675000</v>
      </c>
      <c r="D206" s="35">
        <f t="shared" si="15"/>
        <v>782668.2</v>
      </c>
      <c r="E206" s="35">
        <f t="shared" si="16"/>
        <v>673911.16</v>
      </c>
      <c r="F206" s="35">
        <f t="shared" si="16"/>
        <v>595597.31</v>
      </c>
      <c r="G206" s="27">
        <f t="shared" si="9"/>
        <v>86.10432364570326</v>
      </c>
      <c r="H206" s="30">
        <f t="shared" si="10"/>
        <v>108757.03999999992</v>
      </c>
    </row>
    <row r="207" spans="1:8" ht="38.25">
      <c r="A207" s="17" t="s">
        <v>220</v>
      </c>
      <c r="B207" s="3" t="s">
        <v>228</v>
      </c>
      <c r="C207" s="35">
        <f t="shared" si="15"/>
        <v>2000</v>
      </c>
      <c r="D207" s="35">
        <f t="shared" si="15"/>
        <v>2000</v>
      </c>
      <c r="E207" s="35">
        <f t="shared" si="16"/>
        <v>0</v>
      </c>
      <c r="F207" s="35">
        <f t="shared" si="16"/>
        <v>0</v>
      </c>
      <c r="G207" s="27">
        <f t="shared" si="9"/>
        <v>0</v>
      </c>
      <c r="H207" s="30">
        <f t="shared" si="10"/>
        <v>2000</v>
      </c>
    </row>
    <row r="208" spans="1:8" ht="12.75">
      <c r="A208" s="3" t="s">
        <v>116</v>
      </c>
      <c r="B208" s="3" t="s">
        <v>229</v>
      </c>
      <c r="C208" s="35">
        <f t="shared" si="15"/>
        <v>199000</v>
      </c>
      <c r="D208" s="35">
        <f t="shared" si="15"/>
        <v>263115.12</v>
      </c>
      <c r="E208" s="35">
        <f t="shared" si="16"/>
        <v>178262.2</v>
      </c>
      <c r="F208" s="35">
        <f t="shared" si="16"/>
        <v>144040.84</v>
      </c>
      <c r="G208" s="27">
        <f t="shared" si="9"/>
        <v>67.75064846140351</v>
      </c>
      <c r="H208" s="30">
        <f t="shared" si="10"/>
        <v>84852.91999999998</v>
      </c>
    </row>
    <row r="209" spans="1:8" ht="25.5">
      <c r="A209" s="13" t="s">
        <v>119</v>
      </c>
      <c r="B209" s="3" t="s">
        <v>230</v>
      </c>
      <c r="C209" s="35">
        <f t="shared" si="15"/>
        <v>130000</v>
      </c>
      <c r="D209" s="35">
        <f t="shared" si="15"/>
        <v>416000.53</v>
      </c>
      <c r="E209" s="35">
        <f t="shared" si="16"/>
        <v>315219.8</v>
      </c>
      <c r="F209" s="35">
        <f t="shared" si="16"/>
        <v>0</v>
      </c>
      <c r="G209" s="27">
        <f t="shared" si="9"/>
        <v>75.77389384576023</v>
      </c>
      <c r="H209" s="30">
        <f t="shared" si="10"/>
        <v>100780.73000000004</v>
      </c>
    </row>
    <row r="210" spans="1:8" ht="25.5">
      <c r="A210" s="13" t="s">
        <v>121</v>
      </c>
      <c r="B210" s="3" t="s">
        <v>231</v>
      </c>
      <c r="C210" s="35">
        <f t="shared" si="15"/>
        <v>42000</v>
      </c>
      <c r="D210" s="35">
        <f>D236+D219</f>
        <v>707512.21</v>
      </c>
      <c r="E210" s="35">
        <f t="shared" si="16"/>
        <v>304993.61</v>
      </c>
      <c r="F210" s="35">
        <f t="shared" si="16"/>
        <v>243288.34</v>
      </c>
      <c r="G210" s="27">
        <f t="shared" si="9"/>
        <v>43.10789350193688</v>
      </c>
      <c r="H210" s="30">
        <f t="shared" si="10"/>
        <v>402518.6</v>
      </c>
    </row>
    <row r="211" spans="1:8" ht="12.75">
      <c r="A211" s="13" t="s">
        <v>371</v>
      </c>
      <c r="B211" s="3" t="s">
        <v>373</v>
      </c>
      <c r="C211" s="35"/>
      <c r="D211" s="35">
        <f>D220</f>
        <v>100000</v>
      </c>
      <c r="E211" s="35">
        <f>E220</f>
        <v>100000</v>
      </c>
      <c r="F211" s="35"/>
      <c r="G211" s="27"/>
      <c r="H211" s="30"/>
    </row>
    <row r="212" spans="1:8" ht="51">
      <c r="A212" s="17" t="s">
        <v>170</v>
      </c>
      <c r="B212" s="3" t="s">
        <v>232</v>
      </c>
      <c r="C212" s="35">
        <f aca="true" t="shared" si="17" ref="C212:E213">C221+C226</f>
        <v>6710000</v>
      </c>
      <c r="D212" s="35">
        <f t="shared" si="17"/>
        <v>6910000</v>
      </c>
      <c r="E212" s="35">
        <f t="shared" si="17"/>
        <v>6041369.76</v>
      </c>
      <c r="F212" s="35">
        <f>F221+F226</f>
        <v>6501581.99</v>
      </c>
      <c r="G212" s="27">
        <f t="shared" si="9"/>
        <v>87.42937424023155</v>
      </c>
      <c r="H212" s="30">
        <f t="shared" si="10"/>
        <v>868630.2400000002</v>
      </c>
    </row>
    <row r="213" spans="1:8" ht="12.75">
      <c r="A213" s="17" t="s">
        <v>172</v>
      </c>
      <c r="B213" s="3" t="s">
        <v>233</v>
      </c>
      <c r="C213" s="35">
        <f t="shared" si="17"/>
        <v>40000</v>
      </c>
      <c r="D213" s="35">
        <f t="shared" si="17"/>
        <v>240000</v>
      </c>
      <c r="E213" s="35">
        <f t="shared" si="17"/>
        <v>200000</v>
      </c>
      <c r="F213" s="35">
        <f>F222+F227</f>
        <v>407199</v>
      </c>
      <c r="G213" s="27">
        <f t="shared" si="9"/>
        <v>83.33333333333334</v>
      </c>
      <c r="H213" s="30">
        <f t="shared" si="10"/>
        <v>40000</v>
      </c>
    </row>
    <row r="214" spans="1:8" ht="51">
      <c r="A214" s="17" t="s">
        <v>157</v>
      </c>
      <c r="B214" s="3" t="s">
        <v>234</v>
      </c>
      <c r="C214" s="35">
        <f aca="true" t="shared" si="18" ref="C214:E215">C223</f>
        <v>17131521</v>
      </c>
      <c r="D214" s="35">
        <f t="shared" si="18"/>
        <v>14829621.2</v>
      </c>
      <c r="E214" s="35">
        <f t="shared" si="18"/>
        <v>12154812.46</v>
      </c>
      <c r="F214" s="35">
        <f>F223</f>
        <v>15889909.04</v>
      </c>
      <c r="G214" s="27">
        <f t="shared" si="9"/>
        <v>81.9630676743112</v>
      </c>
      <c r="H214" s="30">
        <f t="shared" si="10"/>
        <v>2674808.7399999984</v>
      </c>
    </row>
    <row r="215" spans="1:8" ht="12.75">
      <c r="A215" s="17" t="s">
        <v>159</v>
      </c>
      <c r="B215" s="3" t="s">
        <v>235</v>
      </c>
      <c r="C215" s="35">
        <f t="shared" si="18"/>
        <v>700000</v>
      </c>
      <c r="D215" s="35">
        <f t="shared" si="18"/>
        <v>1409800</v>
      </c>
      <c r="E215" s="35">
        <f t="shared" si="18"/>
        <v>823220</v>
      </c>
      <c r="F215" s="35">
        <f>F224</f>
        <v>740383.15</v>
      </c>
      <c r="G215" s="27">
        <f t="shared" si="9"/>
        <v>58.3926798127394</v>
      </c>
      <c r="H215" s="30">
        <f t="shared" si="10"/>
        <v>586580</v>
      </c>
    </row>
    <row r="216" spans="1:8" ht="12.75">
      <c r="A216" s="3" t="s">
        <v>125</v>
      </c>
      <c r="B216" s="3" t="s">
        <v>236</v>
      </c>
      <c r="C216" s="35">
        <f>C237</f>
        <v>10000</v>
      </c>
      <c r="D216" s="35">
        <f>D237</f>
        <v>0</v>
      </c>
      <c r="E216" s="35">
        <f>E237</f>
        <v>0</v>
      </c>
      <c r="F216" s="35">
        <f>F237</f>
        <v>32026.7</v>
      </c>
      <c r="G216" s="27" t="e">
        <f t="shared" si="9"/>
        <v>#DIV/0!</v>
      </c>
      <c r="H216" s="30">
        <f t="shared" si="10"/>
        <v>0</v>
      </c>
    </row>
    <row r="217" spans="1:8" ht="12.75">
      <c r="A217" s="3" t="s">
        <v>344</v>
      </c>
      <c r="B217" s="3" t="s">
        <v>346</v>
      </c>
      <c r="C217" s="36"/>
      <c r="D217" s="34">
        <f>D238</f>
        <v>72283.92</v>
      </c>
      <c r="E217" s="34">
        <f>E238</f>
        <v>32727.58</v>
      </c>
      <c r="F217" s="36"/>
      <c r="G217" s="27">
        <f t="shared" si="9"/>
        <v>45.27643215807887</v>
      </c>
      <c r="H217" s="30">
        <f t="shared" si="10"/>
        <v>39556.34</v>
      </c>
    </row>
    <row r="218" spans="1:8" ht="12.75">
      <c r="A218" s="23" t="s">
        <v>67</v>
      </c>
      <c r="B218" s="23" t="s">
        <v>68</v>
      </c>
      <c r="C218" s="31">
        <f>C221+C222+C223+C224</f>
        <v>23711521</v>
      </c>
      <c r="D218" s="31">
        <f>D221+D222+D223+D224+D219+D220</f>
        <v>22619421.2</v>
      </c>
      <c r="E218" s="31">
        <f>E221+E222+E223+E224+E219+E220</f>
        <v>18677982.380000003</v>
      </c>
      <c r="F218" s="31">
        <f>F221+F222+F223+F224</f>
        <v>22737825.939999998</v>
      </c>
      <c r="G218" s="28">
        <f t="shared" si="9"/>
        <v>82.57497932794143</v>
      </c>
      <c r="H218" s="33">
        <f t="shared" si="10"/>
        <v>3941438.8199999966</v>
      </c>
    </row>
    <row r="219" spans="1:8" ht="25.5">
      <c r="A219" s="13" t="s">
        <v>121</v>
      </c>
      <c r="B219" s="3" t="s">
        <v>341</v>
      </c>
      <c r="C219" s="31"/>
      <c r="D219" s="35"/>
      <c r="E219" s="35"/>
      <c r="F219" s="31"/>
      <c r="G219" s="28"/>
      <c r="H219" s="33"/>
    </row>
    <row r="220" spans="1:8" ht="12.75">
      <c r="A220" s="13" t="s">
        <v>371</v>
      </c>
      <c r="B220" s="3" t="s">
        <v>372</v>
      </c>
      <c r="C220" s="35"/>
      <c r="D220" s="35">
        <v>100000</v>
      </c>
      <c r="E220" s="35">
        <v>100000</v>
      </c>
      <c r="F220" s="31"/>
      <c r="G220" s="28"/>
      <c r="H220" s="33"/>
    </row>
    <row r="221" spans="1:8" ht="51">
      <c r="A221" s="17" t="s">
        <v>170</v>
      </c>
      <c r="B221" s="3" t="s">
        <v>208</v>
      </c>
      <c r="C221" s="3">
        <v>5860000</v>
      </c>
      <c r="D221" s="34">
        <v>6060000</v>
      </c>
      <c r="E221" s="34">
        <v>5399949.92</v>
      </c>
      <c r="F221" s="11">
        <v>5720334.75</v>
      </c>
      <c r="G221" s="27">
        <f>E221/D221*100</f>
        <v>89.10808448844885</v>
      </c>
      <c r="H221" s="30">
        <f>D221-E221</f>
        <v>660050.0800000001</v>
      </c>
    </row>
    <row r="222" spans="1:8" ht="12.75">
      <c r="A222" s="17" t="s">
        <v>172</v>
      </c>
      <c r="B222" s="3" t="s">
        <v>209</v>
      </c>
      <c r="C222" s="34">
        <v>20000</v>
      </c>
      <c r="D222" s="11">
        <v>220000</v>
      </c>
      <c r="E222" s="11">
        <v>200000</v>
      </c>
      <c r="F222" s="3">
        <v>387199</v>
      </c>
      <c r="G222" s="27">
        <f t="shared" si="9"/>
        <v>90.9090909090909</v>
      </c>
      <c r="H222" s="30">
        <f t="shared" si="10"/>
        <v>20000</v>
      </c>
    </row>
    <row r="223" spans="1:8" ht="51">
      <c r="A223" s="17" t="s">
        <v>157</v>
      </c>
      <c r="B223" s="3" t="s">
        <v>210</v>
      </c>
      <c r="C223" s="34">
        <v>17131521</v>
      </c>
      <c r="D223" s="11">
        <v>14829621.2</v>
      </c>
      <c r="E223" s="3">
        <v>12154812.46</v>
      </c>
      <c r="F223" s="11">
        <v>15889909.04</v>
      </c>
      <c r="G223" s="27">
        <f t="shared" si="9"/>
        <v>81.9630676743112</v>
      </c>
      <c r="H223" s="30">
        <f t="shared" si="10"/>
        <v>2674808.7399999984</v>
      </c>
    </row>
    <row r="224" spans="1:8" ht="12.75">
      <c r="A224" s="17" t="s">
        <v>159</v>
      </c>
      <c r="B224" s="3" t="s">
        <v>211</v>
      </c>
      <c r="C224" s="3">
        <v>700000</v>
      </c>
      <c r="D224" s="11">
        <v>1409800</v>
      </c>
      <c r="E224" s="11">
        <v>823220</v>
      </c>
      <c r="F224" s="3">
        <v>740383.15</v>
      </c>
      <c r="G224" s="27">
        <f t="shared" si="9"/>
        <v>58.3926798127394</v>
      </c>
      <c r="H224" s="30">
        <f t="shared" si="10"/>
        <v>586580</v>
      </c>
    </row>
    <row r="225" spans="1:8" ht="12.75">
      <c r="A225" s="23" t="s">
        <v>69</v>
      </c>
      <c r="B225" s="23" t="s">
        <v>70</v>
      </c>
      <c r="C225" s="31">
        <f>C226+C227</f>
        <v>870000</v>
      </c>
      <c r="D225" s="31">
        <f>D226+D227</f>
        <v>870000</v>
      </c>
      <c r="E225" s="31">
        <f>E226+E227</f>
        <v>641419.84</v>
      </c>
      <c r="F225" s="31">
        <f>F226+F227</f>
        <v>801247.24</v>
      </c>
      <c r="G225" s="28">
        <f t="shared" si="9"/>
        <v>73.7264183908046</v>
      </c>
      <c r="H225" s="33">
        <f t="shared" si="10"/>
        <v>228580.16000000003</v>
      </c>
    </row>
    <row r="226" spans="1:8" ht="51">
      <c r="A226" s="17" t="s">
        <v>170</v>
      </c>
      <c r="B226" s="3" t="s">
        <v>212</v>
      </c>
      <c r="C226" s="34">
        <v>850000</v>
      </c>
      <c r="D226" s="34">
        <v>850000</v>
      </c>
      <c r="E226" s="34">
        <v>641419.84</v>
      </c>
      <c r="F226" s="34">
        <v>781247.24</v>
      </c>
      <c r="G226" s="27">
        <f t="shared" si="9"/>
        <v>75.46115764705881</v>
      </c>
      <c r="H226" s="30">
        <f t="shared" si="10"/>
        <v>208580.16000000003</v>
      </c>
    </row>
    <row r="227" spans="1:8" ht="12.75">
      <c r="A227" s="17" t="s">
        <v>172</v>
      </c>
      <c r="B227" s="3" t="s">
        <v>213</v>
      </c>
      <c r="C227" s="34">
        <v>20000</v>
      </c>
      <c r="D227" s="34">
        <v>20000</v>
      </c>
      <c r="E227" s="34">
        <v>0</v>
      </c>
      <c r="F227" s="34">
        <v>20000</v>
      </c>
      <c r="G227" s="27">
        <f aca="true" t="shared" si="19" ref="G227:G286">E227/D227*100</f>
        <v>0</v>
      </c>
      <c r="H227" s="30">
        <f aca="true" t="shared" si="20" ref="H227:H286">D227-E227</f>
        <v>20000</v>
      </c>
    </row>
    <row r="228" spans="1:8" ht="25.5">
      <c r="A228" s="24" t="s">
        <v>71</v>
      </c>
      <c r="B228" s="23" t="s">
        <v>72</v>
      </c>
      <c r="C228" s="31">
        <f>C229+C234+C230+C231+C232+C233+C235+C236+C237</f>
        <v>11761000</v>
      </c>
      <c r="D228" s="31">
        <f>D229+D234+D230+D231+D232+D233+D235+D236+D237+D238</f>
        <v>12892416.999999998</v>
      </c>
      <c r="E228" s="31">
        <f>E229+E234+E230+E231+E232+E233+E235+E236+E237+E238</f>
        <v>9167485.879999999</v>
      </c>
      <c r="F228" s="31">
        <f>F229+F234+F230+F231+F232+F233+F235+F236+F237+F238</f>
        <v>9434183.42</v>
      </c>
      <c r="G228" s="28">
        <f t="shared" si="19"/>
        <v>71.10758114634362</v>
      </c>
      <c r="H228" s="33">
        <f t="shared" si="20"/>
        <v>3724931.119999999</v>
      </c>
    </row>
    <row r="229" spans="1:8" ht="12.75">
      <c r="A229" s="17" t="s">
        <v>132</v>
      </c>
      <c r="B229" s="3" t="s">
        <v>214</v>
      </c>
      <c r="C229" s="34">
        <v>8224800</v>
      </c>
      <c r="D229" s="34">
        <v>7910807</v>
      </c>
      <c r="E229" s="34">
        <v>5856165.56</v>
      </c>
      <c r="F229" s="34">
        <v>6429665.41</v>
      </c>
      <c r="G229" s="27">
        <f t="shared" si="19"/>
        <v>74.02741035143443</v>
      </c>
      <c r="H229" s="30">
        <f t="shared" si="20"/>
        <v>2054641.4400000004</v>
      </c>
    </row>
    <row r="230" spans="1:8" ht="25.5">
      <c r="A230" s="17" t="s">
        <v>186</v>
      </c>
      <c r="B230" s="3" t="s">
        <v>215</v>
      </c>
      <c r="C230" s="34">
        <v>3000</v>
      </c>
      <c r="D230" s="34">
        <v>3000</v>
      </c>
      <c r="E230" s="34">
        <v>517.5</v>
      </c>
      <c r="F230" s="34">
        <v>578.71</v>
      </c>
      <c r="G230" s="27">
        <f t="shared" si="19"/>
        <v>17.25</v>
      </c>
      <c r="H230" s="30">
        <f t="shared" si="20"/>
        <v>2482.5</v>
      </c>
    </row>
    <row r="231" spans="1:8" ht="38.25">
      <c r="A231" s="17" t="s">
        <v>188</v>
      </c>
      <c r="B231" s="3" t="s">
        <v>216</v>
      </c>
      <c r="C231" s="34">
        <v>2475200</v>
      </c>
      <c r="D231" s="34">
        <v>2735030.02</v>
      </c>
      <c r="E231" s="34">
        <v>1805688.47</v>
      </c>
      <c r="F231" s="34">
        <v>1988986.11</v>
      </c>
      <c r="G231" s="27">
        <f t="shared" si="19"/>
        <v>66.0207916109089</v>
      </c>
      <c r="H231" s="30">
        <f t="shared" si="20"/>
        <v>929341.55</v>
      </c>
    </row>
    <row r="232" spans="1:8" ht="12.75">
      <c r="A232" s="3" t="s">
        <v>114</v>
      </c>
      <c r="B232" s="3" t="s">
        <v>217</v>
      </c>
      <c r="C232" s="34">
        <v>675000</v>
      </c>
      <c r="D232" s="34">
        <v>782668.2</v>
      </c>
      <c r="E232" s="34">
        <v>673911.16</v>
      </c>
      <c r="F232" s="34">
        <v>595597.31</v>
      </c>
      <c r="G232" s="27">
        <f t="shared" si="19"/>
        <v>86.10432364570326</v>
      </c>
      <c r="H232" s="30">
        <f t="shared" si="20"/>
        <v>108757.03999999992</v>
      </c>
    </row>
    <row r="233" spans="1:8" ht="38.25">
      <c r="A233" s="17" t="s">
        <v>220</v>
      </c>
      <c r="B233" s="3" t="s">
        <v>219</v>
      </c>
      <c r="C233" s="34">
        <v>2000</v>
      </c>
      <c r="D233" s="34">
        <v>2000</v>
      </c>
      <c r="E233" s="34">
        <v>0</v>
      </c>
      <c r="F233" s="34">
        <v>0</v>
      </c>
      <c r="G233" s="27">
        <f t="shared" si="19"/>
        <v>0</v>
      </c>
      <c r="H233" s="30">
        <f t="shared" si="20"/>
        <v>2000</v>
      </c>
    </row>
    <row r="234" spans="1:8" ht="12.75">
      <c r="A234" s="3" t="s">
        <v>116</v>
      </c>
      <c r="B234" s="3" t="s">
        <v>218</v>
      </c>
      <c r="C234" s="34">
        <v>199000</v>
      </c>
      <c r="D234" s="34">
        <v>263115.12</v>
      </c>
      <c r="E234" s="34">
        <v>178262.2</v>
      </c>
      <c r="F234" s="34">
        <v>144040.84</v>
      </c>
      <c r="G234" s="27">
        <f t="shared" si="19"/>
        <v>67.75064846140351</v>
      </c>
      <c r="H234" s="30">
        <f t="shared" si="20"/>
        <v>84852.91999999998</v>
      </c>
    </row>
    <row r="235" spans="1:8" ht="25.5">
      <c r="A235" s="13" t="s">
        <v>119</v>
      </c>
      <c r="B235" s="3" t="s">
        <v>221</v>
      </c>
      <c r="C235" s="3">
        <v>130000</v>
      </c>
      <c r="D235" s="34">
        <v>416000.53</v>
      </c>
      <c r="E235" s="34">
        <v>315219.8</v>
      </c>
      <c r="F235" s="34">
        <v>0</v>
      </c>
      <c r="G235" s="27">
        <f t="shared" si="19"/>
        <v>75.77389384576023</v>
      </c>
      <c r="H235" s="30">
        <f t="shared" si="20"/>
        <v>100780.73000000004</v>
      </c>
    </row>
    <row r="236" spans="1:8" ht="25.5">
      <c r="A236" s="13" t="s">
        <v>121</v>
      </c>
      <c r="B236" s="3" t="s">
        <v>222</v>
      </c>
      <c r="C236" s="3">
        <v>42000</v>
      </c>
      <c r="D236" s="34">
        <v>707512.21</v>
      </c>
      <c r="E236" s="34">
        <v>304993.61</v>
      </c>
      <c r="F236" s="34">
        <v>243288.34</v>
      </c>
      <c r="G236" s="27">
        <f t="shared" si="19"/>
        <v>43.10789350193688</v>
      </c>
      <c r="H236" s="30">
        <f t="shared" si="20"/>
        <v>402518.6</v>
      </c>
    </row>
    <row r="237" spans="1:8" ht="12.75">
      <c r="A237" s="3" t="s">
        <v>125</v>
      </c>
      <c r="B237" s="3" t="s">
        <v>223</v>
      </c>
      <c r="C237" s="3">
        <v>10000</v>
      </c>
      <c r="D237" s="34"/>
      <c r="E237" s="34"/>
      <c r="F237" s="34">
        <v>32026.7</v>
      </c>
      <c r="G237" s="27" t="e">
        <f t="shared" si="19"/>
        <v>#DIV/0!</v>
      </c>
      <c r="H237" s="30">
        <f t="shared" si="20"/>
        <v>0</v>
      </c>
    </row>
    <row r="238" spans="1:8" ht="12.75">
      <c r="A238" s="3" t="s">
        <v>344</v>
      </c>
      <c r="B238" s="3" t="s">
        <v>345</v>
      </c>
      <c r="C238" s="3"/>
      <c r="D238" s="34">
        <v>72283.92</v>
      </c>
      <c r="E238" s="34">
        <v>32727.58</v>
      </c>
      <c r="F238" s="34"/>
      <c r="G238" s="27">
        <f t="shared" si="19"/>
        <v>45.27643215807887</v>
      </c>
      <c r="H238" s="30">
        <f t="shared" si="20"/>
        <v>39556.34</v>
      </c>
    </row>
    <row r="239" spans="1:8" ht="12.75">
      <c r="A239" s="1" t="s">
        <v>73</v>
      </c>
      <c r="B239" s="1" t="s">
        <v>74</v>
      </c>
      <c r="C239" s="33">
        <f aca="true" t="shared" si="21" ref="C239:F240">C240</f>
        <v>80000</v>
      </c>
      <c r="D239" s="33">
        <f t="shared" si="21"/>
        <v>1204048.6800000002</v>
      </c>
      <c r="E239" s="33">
        <f t="shared" si="21"/>
        <v>1203898.6800000002</v>
      </c>
      <c r="F239" s="33">
        <f t="shared" si="21"/>
        <v>97790</v>
      </c>
      <c r="G239" s="28">
        <f t="shared" si="19"/>
        <v>99.98754203193845</v>
      </c>
      <c r="H239" s="33">
        <f t="shared" si="20"/>
        <v>150</v>
      </c>
    </row>
    <row r="240" spans="1:8" ht="12.75">
      <c r="A240" s="23" t="s">
        <v>75</v>
      </c>
      <c r="B240" s="23" t="s">
        <v>76</v>
      </c>
      <c r="C240" s="31">
        <f t="shared" si="21"/>
        <v>80000</v>
      </c>
      <c r="D240" s="31">
        <f>D241+D242</f>
        <v>1204048.6800000002</v>
      </c>
      <c r="E240" s="31">
        <f>E241+E242</f>
        <v>1203898.6800000002</v>
      </c>
      <c r="F240" s="31">
        <f t="shared" si="21"/>
        <v>97790</v>
      </c>
      <c r="G240" s="28">
        <f t="shared" si="19"/>
        <v>99.98754203193845</v>
      </c>
      <c r="H240" s="33">
        <f t="shared" si="20"/>
        <v>150</v>
      </c>
    </row>
    <row r="241" spans="1:8" ht="25.5">
      <c r="A241" s="13" t="s">
        <v>121</v>
      </c>
      <c r="B241" s="3" t="s">
        <v>237</v>
      </c>
      <c r="C241" s="36">
        <v>80000</v>
      </c>
      <c r="D241" s="35">
        <v>804048.68</v>
      </c>
      <c r="E241" s="35">
        <v>803898.68</v>
      </c>
      <c r="F241" s="34">
        <v>97790</v>
      </c>
      <c r="G241" s="27">
        <f>E241/D241*100</f>
        <v>99.98134441312683</v>
      </c>
      <c r="H241" s="30">
        <f>D241-E241</f>
        <v>150</v>
      </c>
    </row>
    <row r="242" spans="1:8" ht="38.25">
      <c r="A242" s="17" t="s">
        <v>164</v>
      </c>
      <c r="B242" s="3" t="s">
        <v>359</v>
      </c>
      <c r="C242" s="36"/>
      <c r="D242" s="35">
        <v>400000</v>
      </c>
      <c r="E242" s="35">
        <v>400000</v>
      </c>
      <c r="F242" s="35"/>
      <c r="G242" s="27"/>
      <c r="H242" s="30"/>
    </row>
    <row r="243" spans="1:8" ht="12.75">
      <c r="A243" s="1" t="s">
        <v>77</v>
      </c>
      <c r="B243" s="1" t="s">
        <v>78</v>
      </c>
      <c r="C243" s="33">
        <f>C244+C246+C247+C245+C248+C249</f>
        <v>33259945</v>
      </c>
      <c r="D243" s="33">
        <f>D244+D246+D247+D245+D248+D249+D251+D250</f>
        <v>42482947.730000004</v>
      </c>
      <c r="E243" s="33">
        <f>E244+E246+E247+E245+E248+E249+E251+E250</f>
        <v>35615834.45</v>
      </c>
      <c r="F243" s="33">
        <f>F244+F246+F247+F245+F248+F249</f>
        <v>29976461.849999998</v>
      </c>
      <c r="G243" s="28">
        <f t="shared" si="19"/>
        <v>83.83560075999462</v>
      </c>
      <c r="H243" s="33">
        <f t="shared" si="20"/>
        <v>6867113.280000001</v>
      </c>
    </row>
    <row r="244" spans="1:8" ht="12.75">
      <c r="A244" s="17" t="s">
        <v>238</v>
      </c>
      <c r="B244" s="3" t="s">
        <v>250</v>
      </c>
      <c r="C244" s="35">
        <f>C253</f>
        <v>1015845</v>
      </c>
      <c r="D244" s="35">
        <f>D253</f>
        <v>1137547.73</v>
      </c>
      <c r="E244" s="35">
        <f>E253</f>
        <v>870322.93</v>
      </c>
      <c r="F244" s="35">
        <f>F253</f>
        <v>735829.88</v>
      </c>
      <c r="G244" s="27">
        <f t="shared" si="19"/>
        <v>76.50869559556855</v>
      </c>
      <c r="H244" s="30">
        <f t="shared" si="20"/>
        <v>267224.79999999993</v>
      </c>
    </row>
    <row r="245" spans="1:8" ht="25.5">
      <c r="A245" s="17" t="s">
        <v>244</v>
      </c>
      <c r="B245" s="3" t="s">
        <v>251</v>
      </c>
      <c r="C245" s="35">
        <f>C260</f>
        <v>10669100</v>
      </c>
      <c r="D245" s="35">
        <f>D260</f>
        <v>10556900</v>
      </c>
      <c r="E245" s="35">
        <f>E260</f>
        <v>8229376.94</v>
      </c>
      <c r="F245" s="35">
        <f>F260</f>
        <v>8253123.29</v>
      </c>
      <c r="G245" s="27">
        <f>E245/D245*100</f>
        <v>77.95258968068278</v>
      </c>
      <c r="H245" s="30">
        <f>D245-E245</f>
        <v>2327523.0599999996</v>
      </c>
    </row>
    <row r="246" spans="1:8" ht="38.25">
      <c r="A246" s="17" t="s">
        <v>240</v>
      </c>
      <c r="B246" s="3" t="s">
        <v>252</v>
      </c>
      <c r="C246" s="35">
        <f aca="true" t="shared" si="22" ref="C246:E247">C255</f>
        <v>11402100</v>
      </c>
      <c r="D246" s="35">
        <f t="shared" si="22"/>
        <v>11449100</v>
      </c>
      <c r="E246" s="35">
        <f t="shared" si="22"/>
        <v>8063921.41</v>
      </c>
      <c r="F246" s="35">
        <f>F255</f>
        <v>9255000.16</v>
      </c>
      <c r="G246" s="27">
        <f t="shared" si="19"/>
        <v>70.43279742512512</v>
      </c>
      <c r="H246" s="30">
        <f t="shared" si="20"/>
        <v>3385178.59</v>
      </c>
    </row>
    <row r="247" spans="1:8" ht="12.75">
      <c r="A247" s="3" t="s">
        <v>242</v>
      </c>
      <c r="B247" s="3" t="s">
        <v>253</v>
      </c>
      <c r="C247" s="35">
        <f t="shared" si="22"/>
        <v>5063200</v>
      </c>
      <c r="D247" s="35">
        <f t="shared" si="22"/>
        <v>7712900</v>
      </c>
      <c r="E247" s="35">
        <f t="shared" si="22"/>
        <v>7712900</v>
      </c>
      <c r="F247" s="35">
        <f>F256</f>
        <v>7092487</v>
      </c>
      <c r="G247" s="27">
        <f t="shared" si="19"/>
        <v>100</v>
      </c>
      <c r="H247" s="30">
        <f t="shared" si="20"/>
        <v>0</v>
      </c>
    </row>
    <row r="248" spans="1:8" ht="25.5">
      <c r="A248" s="17" t="s">
        <v>246</v>
      </c>
      <c r="B248" s="3" t="s">
        <v>254</v>
      </c>
      <c r="C248" s="35">
        <f aca="true" t="shared" si="23" ref="C248:E249">C261</f>
        <v>1384200</v>
      </c>
      <c r="D248" s="35">
        <f t="shared" si="23"/>
        <v>1544200</v>
      </c>
      <c r="E248" s="35">
        <f t="shared" si="23"/>
        <v>1543857.3</v>
      </c>
      <c r="F248" s="35">
        <f>F261</f>
        <v>1622526</v>
      </c>
      <c r="G248" s="27">
        <f t="shared" si="19"/>
        <v>99.9778072788499</v>
      </c>
      <c r="H248" s="30">
        <f t="shared" si="20"/>
        <v>342.69999999995343</v>
      </c>
    </row>
    <row r="249" spans="1:8" ht="12.75">
      <c r="A249" s="3" t="s">
        <v>248</v>
      </c>
      <c r="B249" s="3" t="s">
        <v>255</v>
      </c>
      <c r="C249" s="35">
        <f t="shared" si="23"/>
        <v>3725500</v>
      </c>
      <c r="D249" s="35">
        <f t="shared" si="23"/>
        <v>3725500</v>
      </c>
      <c r="E249" s="35">
        <f t="shared" si="23"/>
        <v>2838655.87</v>
      </c>
      <c r="F249" s="35">
        <f>F262</f>
        <v>3017495.52</v>
      </c>
      <c r="G249" s="27">
        <f t="shared" si="19"/>
        <v>76.19529915447592</v>
      </c>
      <c r="H249" s="30">
        <f t="shared" si="20"/>
        <v>886844.1299999999</v>
      </c>
    </row>
    <row r="250" spans="1:8" ht="12.75">
      <c r="A250" s="5" t="s">
        <v>151</v>
      </c>
      <c r="B250" s="3" t="s">
        <v>380</v>
      </c>
      <c r="C250" s="3"/>
      <c r="D250" s="34">
        <f>D257</f>
        <v>6256800</v>
      </c>
      <c r="E250" s="34">
        <f>E257</f>
        <v>6256800</v>
      </c>
      <c r="F250" s="35"/>
      <c r="G250" s="27"/>
      <c r="H250" s="30"/>
    </row>
    <row r="251" spans="1:8" ht="12.75">
      <c r="A251" s="3" t="s">
        <v>374</v>
      </c>
      <c r="B251" s="3" t="s">
        <v>375</v>
      </c>
      <c r="C251" s="3"/>
      <c r="D251" s="34">
        <f>D258</f>
        <v>100000</v>
      </c>
      <c r="E251" s="34">
        <f>E258</f>
        <v>100000</v>
      </c>
      <c r="F251" s="35"/>
      <c r="G251" s="27"/>
      <c r="H251" s="30"/>
    </row>
    <row r="252" spans="1:8" ht="12.75">
      <c r="A252" s="23" t="s">
        <v>79</v>
      </c>
      <c r="B252" s="23" t="s">
        <v>80</v>
      </c>
      <c r="C252" s="31">
        <f>C253</f>
        <v>1015845</v>
      </c>
      <c r="D252" s="31">
        <f>D253</f>
        <v>1137547.73</v>
      </c>
      <c r="E252" s="31">
        <f>E253</f>
        <v>870322.93</v>
      </c>
      <c r="F252" s="31">
        <f>F253</f>
        <v>735829.88</v>
      </c>
      <c r="G252" s="28">
        <f t="shared" si="19"/>
        <v>76.50869559556855</v>
      </c>
      <c r="H252" s="33">
        <f t="shared" si="20"/>
        <v>267224.79999999993</v>
      </c>
    </row>
    <row r="253" spans="1:8" ht="12.75">
      <c r="A253" s="17" t="s">
        <v>238</v>
      </c>
      <c r="B253" s="3" t="s">
        <v>239</v>
      </c>
      <c r="C253" s="3">
        <v>1015845</v>
      </c>
      <c r="D253" s="34">
        <v>1137547.73</v>
      </c>
      <c r="E253" s="34">
        <v>870322.93</v>
      </c>
      <c r="F253" s="34">
        <v>735829.88</v>
      </c>
      <c r="G253" s="27">
        <f t="shared" si="19"/>
        <v>76.50869559556855</v>
      </c>
      <c r="H253" s="30">
        <f t="shared" si="20"/>
        <v>267224.79999999993</v>
      </c>
    </row>
    <row r="254" spans="1:8" ht="12.75">
      <c r="A254" s="23" t="s">
        <v>81</v>
      </c>
      <c r="B254" s="23" t="s">
        <v>82</v>
      </c>
      <c r="C254" s="31">
        <f>C256+C255</f>
        <v>16465300</v>
      </c>
      <c r="D254" s="31">
        <f>D256+D255+D258+D257</f>
        <v>25518800</v>
      </c>
      <c r="E254" s="31">
        <f>E256+E255+E258</f>
        <v>15876821.41</v>
      </c>
      <c r="F254" s="31">
        <f>F256+F255</f>
        <v>16347487.16</v>
      </c>
      <c r="G254" s="28">
        <f t="shared" si="19"/>
        <v>62.216175564681734</v>
      </c>
      <c r="H254" s="33">
        <f t="shared" si="20"/>
        <v>9641978.59</v>
      </c>
    </row>
    <row r="255" spans="1:8" ht="38.25">
      <c r="A255" s="17" t="s">
        <v>240</v>
      </c>
      <c r="B255" s="3" t="s">
        <v>241</v>
      </c>
      <c r="C255" s="35">
        <v>11402100</v>
      </c>
      <c r="D255" s="35">
        <v>11449100</v>
      </c>
      <c r="E255" s="35">
        <v>8063921.41</v>
      </c>
      <c r="F255" s="34">
        <v>9255000.16</v>
      </c>
      <c r="G255" s="27">
        <f>E255/D255*100</f>
        <v>70.43279742512512</v>
      </c>
      <c r="H255" s="30">
        <f>D255-E255</f>
        <v>3385178.59</v>
      </c>
    </row>
    <row r="256" spans="1:8" ht="12.75">
      <c r="A256" s="3" t="s">
        <v>242</v>
      </c>
      <c r="B256" s="3" t="s">
        <v>243</v>
      </c>
      <c r="C256" s="3">
        <v>5063200</v>
      </c>
      <c r="D256" s="34">
        <v>7712900</v>
      </c>
      <c r="E256" s="34">
        <v>7712900</v>
      </c>
      <c r="F256" s="34">
        <v>7092487</v>
      </c>
      <c r="G256" s="27">
        <f t="shared" si="19"/>
        <v>100</v>
      </c>
      <c r="H256" s="30">
        <f t="shared" si="20"/>
        <v>0</v>
      </c>
    </row>
    <row r="257" spans="1:8" ht="12.75">
      <c r="A257" s="5" t="s">
        <v>151</v>
      </c>
      <c r="B257" s="3" t="s">
        <v>379</v>
      </c>
      <c r="C257" s="3"/>
      <c r="D257" s="34">
        <v>6256800</v>
      </c>
      <c r="E257" s="34">
        <v>6256800</v>
      </c>
      <c r="F257" s="34"/>
      <c r="G257" s="27">
        <f t="shared" si="19"/>
        <v>100</v>
      </c>
      <c r="H257" s="30">
        <f t="shared" si="20"/>
        <v>0</v>
      </c>
    </row>
    <row r="258" spans="1:8" ht="12.75">
      <c r="A258" s="3" t="s">
        <v>374</v>
      </c>
      <c r="B258" s="3" t="s">
        <v>375</v>
      </c>
      <c r="C258" s="3"/>
      <c r="D258" s="34">
        <v>100000</v>
      </c>
      <c r="E258" s="34">
        <v>100000</v>
      </c>
      <c r="F258" s="34"/>
      <c r="G258" s="27">
        <f t="shared" si="19"/>
        <v>100</v>
      </c>
      <c r="H258" s="30">
        <f t="shared" si="20"/>
        <v>0</v>
      </c>
    </row>
    <row r="259" spans="1:8" ht="12.75">
      <c r="A259" s="23" t="s">
        <v>83</v>
      </c>
      <c r="B259" s="23" t="s">
        <v>84</v>
      </c>
      <c r="C259" s="31">
        <f>C260+C261+C262</f>
        <v>15778800</v>
      </c>
      <c r="D259" s="31">
        <f>D260+D261+D262</f>
        <v>15826600</v>
      </c>
      <c r="E259" s="31">
        <f>E260+E261+E262</f>
        <v>12611890.11</v>
      </c>
      <c r="F259" s="31">
        <f>F260+F261+F262</f>
        <v>12893144.809999999</v>
      </c>
      <c r="G259" s="28">
        <f t="shared" si="19"/>
        <v>79.68793114124321</v>
      </c>
      <c r="H259" s="33">
        <f t="shared" si="20"/>
        <v>3214709.8900000006</v>
      </c>
    </row>
    <row r="260" spans="1:8" ht="25.5">
      <c r="A260" s="17" t="s">
        <v>244</v>
      </c>
      <c r="B260" s="3" t="s">
        <v>245</v>
      </c>
      <c r="C260" s="34">
        <v>10669100</v>
      </c>
      <c r="D260" s="34">
        <v>10556900</v>
      </c>
      <c r="E260" s="34">
        <v>8229376.94</v>
      </c>
      <c r="F260" s="34">
        <v>8253123.29</v>
      </c>
      <c r="G260" s="27">
        <f t="shared" si="19"/>
        <v>77.95258968068278</v>
      </c>
      <c r="H260" s="30">
        <f t="shared" si="20"/>
        <v>2327523.0599999996</v>
      </c>
    </row>
    <row r="261" spans="1:8" ht="25.5">
      <c r="A261" s="17" t="s">
        <v>246</v>
      </c>
      <c r="B261" s="3" t="s">
        <v>247</v>
      </c>
      <c r="C261" s="34">
        <v>1384200</v>
      </c>
      <c r="D261" s="34">
        <v>1544200</v>
      </c>
      <c r="E261" s="34">
        <v>1543857.3</v>
      </c>
      <c r="F261" s="34">
        <v>1622526</v>
      </c>
      <c r="G261" s="27">
        <f t="shared" si="19"/>
        <v>99.9778072788499</v>
      </c>
      <c r="H261" s="30">
        <f t="shared" si="20"/>
        <v>342.69999999995343</v>
      </c>
    </row>
    <row r="262" spans="1:8" ht="12.75">
      <c r="A262" s="3" t="s">
        <v>248</v>
      </c>
      <c r="B262" s="3" t="s">
        <v>249</v>
      </c>
      <c r="C262" s="3">
        <v>3725500</v>
      </c>
      <c r="D262" s="34">
        <v>3725500</v>
      </c>
      <c r="E262" s="34">
        <v>2838655.87</v>
      </c>
      <c r="F262" s="34">
        <v>3017495.52</v>
      </c>
      <c r="G262" s="27">
        <f t="shared" si="19"/>
        <v>76.19529915447592</v>
      </c>
      <c r="H262" s="30">
        <f t="shared" si="20"/>
        <v>886844.1299999999</v>
      </c>
    </row>
    <row r="263" spans="1:8" ht="12.75">
      <c r="A263" s="1" t="s">
        <v>85</v>
      </c>
      <c r="B263" s="1" t="s">
        <v>86</v>
      </c>
      <c r="C263" s="33">
        <f>C264+C269+C271+C265+C266+C268</f>
        <v>7870000</v>
      </c>
      <c r="D263" s="33">
        <f>D264+D269+D271+D265+D266+D268+D270+D267</f>
        <v>8017285.66</v>
      </c>
      <c r="E263" s="33">
        <f>E264+E269+E271+E265+E266+E268+E270+E267</f>
        <v>5919697.45</v>
      </c>
      <c r="F263" s="33">
        <f>F264+F269+F271+F265+F266+F268+F270</f>
        <v>5512926.79</v>
      </c>
      <c r="G263" s="28">
        <f t="shared" si="19"/>
        <v>73.83667865964502</v>
      </c>
      <c r="H263" s="33">
        <f t="shared" si="20"/>
        <v>2097588.21</v>
      </c>
    </row>
    <row r="264" spans="1:8" ht="12.75">
      <c r="A264" s="3" t="s">
        <v>114</v>
      </c>
      <c r="B264" s="3" t="s">
        <v>279</v>
      </c>
      <c r="C264" s="35">
        <f aca="true" t="shared" si="24" ref="C264:E266">C279</f>
        <v>744000</v>
      </c>
      <c r="D264" s="35">
        <f t="shared" si="24"/>
        <v>684000</v>
      </c>
      <c r="E264" s="35">
        <f t="shared" si="24"/>
        <v>557426.73</v>
      </c>
      <c r="F264" s="35">
        <f>F279</f>
        <v>671324.82</v>
      </c>
      <c r="G264" s="27">
        <f t="shared" si="19"/>
        <v>81.49513596491228</v>
      </c>
      <c r="H264" s="30">
        <f t="shared" si="20"/>
        <v>126573.27000000002</v>
      </c>
    </row>
    <row r="265" spans="1:8" ht="38.25">
      <c r="A265" s="17" t="s">
        <v>220</v>
      </c>
      <c r="B265" s="3" t="s">
        <v>280</v>
      </c>
      <c r="C265" s="35">
        <f t="shared" si="24"/>
        <v>2000</v>
      </c>
      <c r="D265" s="35">
        <f t="shared" si="24"/>
        <v>0</v>
      </c>
      <c r="E265" s="35">
        <f t="shared" si="24"/>
        <v>0</v>
      </c>
      <c r="F265" s="35">
        <f>F280</f>
        <v>200</v>
      </c>
      <c r="G265" s="27" t="e">
        <f t="shared" si="19"/>
        <v>#DIV/0!</v>
      </c>
      <c r="H265" s="30">
        <f t="shared" si="20"/>
        <v>0</v>
      </c>
    </row>
    <row r="266" spans="1:8" ht="12.75">
      <c r="A266" s="3" t="s">
        <v>116</v>
      </c>
      <c r="B266" s="3" t="s">
        <v>281</v>
      </c>
      <c r="C266" s="35">
        <f t="shared" si="24"/>
        <v>225000</v>
      </c>
      <c r="D266" s="35">
        <f t="shared" si="24"/>
        <v>210000</v>
      </c>
      <c r="E266" s="35">
        <f t="shared" si="24"/>
        <v>137140.05</v>
      </c>
      <c r="F266" s="35">
        <f>F281</f>
        <v>224737.5</v>
      </c>
      <c r="G266" s="27">
        <f t="shared" si="19"/>
        <v>65.30478571428571</v>
      </c>
      <c r="H266" s="30">
        <f t="shared" si="20"/>
        <v>72859.95000000001</v>
      </c>
    </row>
    <row r="267" spans="1:8" ht="25.5">
      <c r="A267" s="13" t="s">
        <v>119</v>
      </c>
      <c r="B267" s="3" t="s">
        <v>386</v>
      </c>
      <c r="C267" s="35"/>
      <c r="D267" s="35">
        <f>D282</f>
        <v>40000</v>
      </c>
      <c r="E267" s="35">
        <f>E282</f>
        <v>0</v>
      </c>
      <c r="F267" s="35"/>
      <c r="G267" s="27"/>
      <c r="H267" s="30"/>
    </row>
    <row r="268" spans="1:8" ht="25.5">
      <c r="A268" s="13" t="s">
        <v>121</v>
      </c>
      <c r="B268" s="3" t="s">
        <v>282</v>
      </c>
      <c r="C268" s="35">
        <f>C273+C277+C283</f>
        <v>1212000</v>
      </c>
      <c r="D268" s="35">
        <f>D273+D277+D283</f>
        <v>1338400</v>
      </c>
      <c r="E268" s="35">
        <f>E273+E277+E283</f>
        <v>1011675.13</v>
      </c>
      <c r="F268" s="35">
        <f>F273+F277+F283</f>
        <v>917664.4999999999</v>
      </c>
      <c r="G268" s="27">
        <f t="shared" si="19"/>
        <v>75.58839883442917</v>
      </c>
      <c r="H268" s="30">
        <f t="shared" si="20"/>
        <v>326724.87</v>
      </c>
    </row>
    <row r="269" spans="1:8" ht="51">
      <c r="A269" s="17" t="s">
        <v>157</v>
      </c>
      <c r="B269" s="3" t="s">
        <v>283</v>
      </c>
      <c r="C269" s="35">
        <f>C274</f>
        <v>5685000</v>
      </c>
      <c r="D269" s="35">
        <f>D274</f>
        <v>5550690.66</v>
      </c>
      <c r="E269" s="35">
        <f>E274</f>
        <v>4031471.91</v>
      </c>
      <c r="F269" s="35">
        <f>F274</f>
        <v>3688880.07</v>
      </c>
      <c r="G269" s="27">
        <f t="shared" si="19"/>
        <v>72.63009518891114</v>
      </c>
      <c r="H269" s="30">
        <f t="shared" si="20"/>
        <v>1519218.75</v>
      </c>
    </row>
    <row r="270" spans="1:8" ht="12.75">
      <c r="A270" s="17" t="s">
        <v>159</v>
      </c>
      <c r="B270" s="3" t="s">
        <v>361</v>
      </c>
      <c r="C270" s="35"/>
      <c r="D270" s="35">
        <f>D275</f>
        <v>187195</v>
      </c>
      <c r="E270" s="35">
        <f>E275</f>
        <v>180195</v>
      </c>
      <c r="F270" s="35">
        <f>F275</f>
        <v>8500</v>
      </c>
      <c r="G270" s="27"/>
      <c r="H270" s="30"/>
    </row>
    <row r="271" spans="1:8" ht="12.75">
      <c r="A271" s="3" t="s">
        <v>125</v>
      </c>
      <c r="B271" s="3" t="s">
        <v>284</v>
      </c>
      <c r="C271" s="35">
        <f>C284</f>
        <v>2000</v>
      </c>
      <c r="D271" s="35">
        <f>D284</f>
        <v>7000</v>
      </c>
      <c r="E271" s="35">
        <f>E284</f>
        <v>1788.63</v>
      </c>
      <c r="F271" s="35">
        <f>F284</f>
        <v>1619.9</v>
      </c>
      <c r="G271" s="27">
        <f t="shared" si="19"/>
        <v>25.55185714285714</v>
      </c>
      <c r="H271" s="30">
        <f t="shared" si="20"/>
        <v>5211.37</v>
      </c>
    </row>
    <row r="272" spans="1:8" ht="12.75">
      <c r="A272" s="23" t="s">
        <v>87</v>
      </c>
      <c r="B272" s="23" t="s">
        <v>88</v>
      </c>
      <c r="C272" s="31">
        <f>C273+C274</f>
        <v>6440000</v>
      </c>
      <c r="D272" s="31">
        <f>D273+D274+D275</f>
        <v>6637585.66</v>
      </c>
      <c r="E272" s="31">
        <f>E273+E274+E275</f>
        <v>4917496.41</v>
      </c>
      <c r="F272" s="31">
        <f>F273+F274+F275</f>
        <v>4259423.17</v>
      </c>
      <c r="G272" s="28">
        <f t="shared" si="19"/>
        <v>74.08561880616091</v>
      </c>
      <c r="H272" s="33">
        <f t="shared" si="20"/>
        <v>1720089.25</v>
      </c>
    </row>
    <row r="273" spans="1:8" ht="25.5">
      <c r="A273" s="13" t="s">
        <v>121</v>
      </c>
      <c r="B273" s="3" t="s">
        <v>256</v>
      </c>
      <c r="C273" s="3">
        <v>755000</v>
      </c>
      <c r="D273" s="34">
        <v>899700</v>
      </c>
      <c r="E273" s="34">
        <v>705829.5</v>
      </c>
      <c r="F273" s="34">
        <v>562043.1</v>
      </c>
      <c r="G273" s="27">
        <f t="shared" si="19"/>
        <v>78.45165055018339</v>
      </c>
      <c r="H273" s="30">
        <f t="shared" si="20"/>
        <v>193870.5</v>
      </c>
    </row>
    <row r="274" spans="1:8" ht="51">
      <c r="A274" s="17" t="s">
        <v>157</v>
      </c>
      <c r="B274" s="3" t="s">
        <v>257</v>
      </c>
      <c r="C274" s="3">
        <v>5685000</v>
      </c>
      <c r="D274" s="34">
        <v>5550690.66</v>
      </c>
      <c r="E274" s="34">
        <v>4031471.91</v>
      </c>
      <c r="F274" s="34">
        <v>3688880.07</v>
      </c>
      <c r="G274" s="27">
        <f t="shared" si="19"/>
        <v>72.63009518891114</v>
      </c>
      <c r="H274" s="30">
        <f t="shared" si="20"/>
        <v>1519218.75</v>
      </c>
    </row>
    <row r="275" spans="1:8" ht="12.75">
      <c r="A275" s="17" t="s">
        <v>159</v>
      </c>
      <c r="B275" s="3" t="s">
        <v>360</v>
      </c>
      <c r="C275" s="3"/>
      <c r="D275" s="34">
        <v>187195</v>
      </c>
      <c r="E275" s="34">
        <v>180195</v>
      </c>
      <c r="F275" s="34">
        <v>8500</v>
      </c>
      <c r="G275" s="27"/>
      <c r="H275" s="30"/>
    </row>
    <row r="276" spans="1:8" ht="12.75">
      <c r="A276" s="23" t="s">
        <v>89</v>
      </c>
      <c r="B276" s="23" t="s">
        <v>90</v>
      </c>
      <c r="C276" s="31">
        <f>C277</f>
        <v>200000</v>
      </c>
      <c r="D276" s="31">
        <f>D277</f>
        <v>200000</v>
      </c>
      <c r="E276" s="31">
        <f>E277</f>
        <v>167165</v>
      </c>
      <c r="F276" s="31">
        <f>F277</f>
        <v>162877.31</v>
      </c>
      <c r="G276" s="28">
        <f t="shared" si="19"/>
        <v>83.58250000000001</v>
      </c>
      <c r="H276" s="33">
        <f t="shared" si="20"/>
        <v>32835</v>
      </c>
    </row>
    <row r="277" spans="1:8" ht="25.5">
      <c r="A277" s="13" t="s">
        <v>121</v>
      </c>
      <c r="B277" s="3" t="s">
        <v>258</v>
      </c>
      <c r="C277" s="3">
        <v>200000</v>
      </c>
      <c r="D277" s="34">
        <v>200000</v>
      </c>
      <c r="E277" s="34">
        <v>167165</v>
      </c>
      <c r="F277" s="34">
        <v>162877.31</v>
      </c>
      <c r="G277" s="27">
        <f>E277/D277*100</f>
        <v>83.58250000000001</v>
      </c>
      <c r="H277" s="30">
        <f>D277-E277</f>
        <v>32835</v>
      </c>
    </row>
    <row r="278" spans="1:8" ht="25.5">
      <c r="A278" s="24" t="s">
        <v>91</v>
      </c>
      <c r="B278" s="23" t="s">
        <v>92</v>
      </c>
      <c r="C278" s="31">
        <f>C279+C284+C280+C281+C283</f>
        <v>1230000</v>
      </c>
      <c r="D278" s="31">
        <f>D279+D284+D280+D281+D283+D282</f>
        <v>1179700</v>
      </c>
      <c r="E278" s="31">
        <f>E279+E284+E280+E281+E283+E282</f>
        <v>835036.0399999999</v>
      </c>
      <c r="F278" s="31">
        <f>F279+F284+F280+F281+F283</f>
        <v>1090626.31</v>
      </c>
      <c r="G278" s="28">
        <f t="shared" si="19"/>
        <v>70.78376197338305</v>
      </c>
      <c r="H278" s="33">
        <f t="shared" si="20"/>
        <v>344663.9600000001</v>
      </c>
    </row>
    <row r="279" spans="1:8" ht="12.75">
      <c r="A279" s="3" t="s">
        <v>114</v>
      </c>
      <c r="B279" s="3" t="s">
        <v>259</v>
      </c>
      <c r="C279" s="34">
        <v>744000</v>
      </c>
      <c r="D279" s="34">
        <v>684000</v>
      </c>
      <c r="E279" s="34">
        <v>557426.73</v>
      </c>
      <c r="F279" s="34">
        <v>671324.82</v>
      </c>
      <c r="G279" s="27">
        <f t="shared" si="19"/>
        <v>81.49513596491228</v>
      </c>
      <c r="H279" s="30">
        <f t="shared" si="20"/>
        <v>126573.27000000002</v>
      </c>
    </row>
    <row r="280" spans="1:8" ht="38.25">
      <c r="A280" s="17" t="s">
        <v>220</v>
      </c>
      <c r="B280" s="3" t="s">
        <v>260</v>
      </c>
      <c r="C280" s="34">
        <v>2000</v>
      </c>
      <c r="D280" s="34">
        <v>0</v>
      </c>
      <c r="E280" s="34">
        <v>0</v>
      </c>
      <c r="F280" s="34">
        <v>200</v>
      </c>
      <c r="G280" s="27" t="e">
        <f t="shared" si="19"/>
        <v>#DIV/0!</v>
      </c>
      <c r="H280" s="30">
        <f t="shared" si="20"/>
        <v>0</v>
      </c>
    </row>
    <row r="281" spans="1:8" ht="12.75">
      <c r="A281" s="3" t="s">
        <v>116</v>
      </c>
      <c r="B281" s="3" t="s">
        <v>261</v>
      </c>
      <c r="C281" s="34">
        <v>225000</v>
      </c>
      <c r="D281" s="34">
        <v>210000</v>
      </c>
      <c r="E281" s="34">
        <v>137140.05</v>
      </c>
      <c r="F281" s="34">
        <v>224737.5</v>
      </c>
      <c r="G281" s="27">
        <f t="shared" si="19"/>
        <v>65.30478571428571</v>
      </c>
      <c r="H281" s="30">
        <f t="shared" si="20"/>
        <v>72859.95000000001</v>
      </c>
    </row>
    <row r="282" spans="1:8" ht="25.5">
      <c r="A282" s="13" t="s">
        <v>119</v>
      </c>
      <c r="B282" s="3" t="s">
        <v>385</v>
      </c>
      <c r="C282" s="34"/>
      <c r="D282" s="34">
        <v>40000</v>
      </c>
      <c r="E282" s="34"/>
      <c r="F282" s="34"/>
      <c r="G282" s="27"/>
      <c r="H282" s="30"/>
    </row>
    <row r="283" spans="1:8" ht="25.5">
      <c r="A283" s="13" t="s">
        <v>121</v>
      </c>
      <c r="B283" s="3" t="s">
        <v>262</v>
      </c>
      <c r="C283" s="34">
        <v>257000</v>
      </c>
      <c r="D283" s="34">
        <v>238700</v>
      </c>
      <c r="E283" s="34">
        <v>138680.63</v>
      </c>
      <c r="F283" s="34">
        <v>192744.09</v>
      </c>
      <c r="G283" s="27">
        <f t="shared" si="19"/>
        <v>58.09829493087558</v>
      </c>
      <c r="H283" s="30">
        <f t="shared" si="20"/>
        <v>100019.37</v>
      </c>
    </row>
    <row r="284" spans="1:8" ht="12.75">
      <c r="A284" s="3" t="s">
        <v>125</v>
      </c>
      <c r="B284" s="3" t="s">
        <v>263</v>
      </c>
      <c r="C284" s="34">
        <v>2000</v>
      </c>
      <c r="D284" s="34">
        <v>7000</v>
      </c>
      <c r="E284" s="34">
        <v>1788.63</v>
      </c>
      <c r="F284" s="34">
        <v>1619.9</v>
      </c>
      <c r="G284" s="27">
        <f t="shared" si="19"/>
        <v>25.55185714285714</v>
      </c>
      <c r="H284" s="30">
        <f t="shared" si="20"/>
        <v>5211.37</v>
      </c>
    </row>
    <row r="285" spans="1:8" ht="12.75">
      <c r="A285" s="1" t="s">
        <v>93</v>
      </c>
      <c r="B285" s="1" t="s">
        <v>94</v>
      </c>
      <c r="C285" s="33">
        <f aca="true" t="shared" si="25" ref="C285:F286">C286</f>
        <v>200000</v>
      </c>
      <c r="D285" s="33">
        <f t="shared" si="25"/>
        <v>400000</v>
      </c>
      <c r="E285" s="33">
        <f t="shared" si="25"/>
        <v>400000</v>
      </c>
      <c r="F285" s="33">
        <f t="shared" si="25"/>
        <v>60000</v>
      </c>
      <c r="G285" s="28">
        <f t="shared" si="19"/>
        <v>100</v>
      </c>
      <c r="H285" s="33">
        <f t="shared" si="20"/>
        <v>0</v>
      </c>
    </row>
    <row r="286" spans="1:8" ht="12.75">
      <c r="A286" s="23" t="s">
        <v>95</v>
      </c>
      <c r="B286" s="23" t="s">
        <v>96</v>
      </c>
      <c r="C286" s="31">
        <f t="shared" si="25"/>
        <v>200000</v>
      </c>
      <c r="D286" s="31">
        <f t="shared" si="25"/>
        <v>400000</v>
      </c>
      <c r="E286" s="31">
        <f t="shared" si="25"/>
        <v>400000</v>
      </c>
      <c r="F286" s="31">
        <f t="shared" si="25"/>
        <v>60000</v>
      </c>
      <c r="G286" s="28">
        <f t="shared" si="19"/>
        <v>100</v>
      </c>
      <c r="H286" s="33">
        <f t="shared" si="20"/>
        <v>0</v>
      </c>
    </row>
    <row r="287" spans="1:8" ht="51">
      <c r="A287" s="17" t="s">
        <v>264</v>
      </c>
      <c r="B287" s="3" t="s">
        <v>265</v>
      </c>
      <c r="C287" s="3">
        <v>200000</v>
      </c>
      <c r="D287" s="34">
        <v>400000</v>
      </c>
      <c r="E287" s="34">
        <v>400000</v>
      </c>
      <c r="F287" s="34">
        <v>60000</v>
      </c>
      <c r="G287" s="27">
        <f>E287/D287*100</f>
        <v>100</v>
      </c>
      <c r="H287" s="30">
        <f>D287-E287</f>
        <v>0</v>
      </c>
    </row>
    <row r="288" spans="1:8" ht="51">
      <c r="A288" s="14" t="s">
        <v>97</v>
      </c>
      <c r="B288" s="1" t="s">
        <v>98</v>
      </c>
      <c r="C288" s="33">
        <f aca="true" t="shared" si="26" ref="C288:F289">C289</f>
        <v>31805000</v>
      </c>
      <c r="D288" s="33">
        <f>D289+D292</f>
        <v>34052022.6</v>
      </c>
      <c r="E288" s="33">
        <f>E289+E292</f>
        <v>26758100</v>
      </c>
      <c r="F288" s="33">
        <f>F289+F292</f>
        <v>28900000</v>
      </c>
      <c r="G288" s="28">
        <f>E288/D288*100</f>
        <v>78.58006061584136</v>
      </c>
      <c r="H288" s="33">
        <f>D288-E288</f>
        <v>7293922.6000000015</v>
      </c>
    </row>
    <row r="289" spans="1:8" ht="38.25">
      <c r="A289" s="14" t="s">
        <v>99</v>
      </c>
      <c r="B289" s="1" t="s">
        <v>100</v>
      </c>
      <c r="C289" s="33">
        <f t="shared" si="26"/>
        <v>31805000</v>
      </c>
      <c r="D289" s="33">
        <f t="shared" si="26"/>
        <v>31805000</v>
      </c>
      <c r="E289" s="33">
        <f t="shared" si="26"/>
        <v>25220000</v>
      </c>
      <c r="F289" s="33">
        <f t="shared" si="26"/>
        <v>28120000</v>
      </c>
      <c r="G289" s="28">
        <f>E289/D289*100</f>
        <v>79.29570822197768</v>
      </c>
      <c r="H289" s="33">
        <f>D289-E289</f>
        <v>6585000</v>
      </c>
    </row>
    <row r="290" spans="1:8" ht="25.5">
      <c r="A290" s="22" t="s">
        <v>266</v>
      </c>
      <c r="B290" s="3" t="s">
        <v>267</v>
      </c>
      <c r="C290" s="34">
        <v>31805000</v>
      </c>
      <c r="D290" s="34">
        <v>31805000</v>
      </c>
      <c r="E290" s="34">
        <v>25220000</v>
      </c>
      <c r="F290" s="34">
        <v>28120000</v>
      </c>
      <c r="G290" s="27">
        <f>E290/D290*100</f>
        <v>79.29570822197768</v>
      </c>
      <c r="H290" s="30">
        <f>D290-E290</f>
        <v>6585000</v>
      </c>
    </row>
    <row r="291" spans="1:8" s="4" customFormat="1" ht="12.75">
      <c r="A291" s="14" t="s">
        <v>110</v>
      </c>
      <c r="B291" s="1" t="s">
        <v>111</v>
      </c>
      <c r="C291" s="33"/>
      <c r="D291" s="33"/>
      <c r="E291" s="33"/>
      <c r="F291" s="33"/>
      <c r="G291" s="28"/>
      <c r="H291" s="33"/>
    </row>
    <row r="292" spans="1:8" s="4" customFormat="1" ht="12.75">
      <c r="A292" s="14" t="s">
        <v>106</v>
      </c>
      <c r="B292" s="1" t="s">
        <v>378</v>
      </c>
      <c r="C292" s="1"/>
      <c r="D292" s="33">
        <v>2247022.6</v>
      </c>
      <c r="E292" s="33">
        <v>1538100</v>
      </c>
      <c r="F292" s="33">
        <v>780000</v>
      </c>
      <c r="G292" s="28"/>
      <c r="H292" s="33"/>
    </row>
    <row r="293" spans="1:8" ht="12.75">
      <c r="A293" s="17" t="s">
        <v>101</v>
      </c>
      <c r="B293" s="3"/>
      <c r="C293" s="3">
        <v>0</v>
      </c>
      <c r="D293" s="3">
        <v>-1795375.08</v>
      </c>
      <c r="E293" s="11">
        <v>1792247.49</v>
      </c>
      <c r="F293" s="11">
        <v>8289368.61</v>
      </c>
      <c r="G293" s="3"/>
      <c r="H293" s="3"/>
    </row>
    <row r="294" ht="12.75">
      <c r="D294" t="s">
        <v>103</v>
      </c>
    </row>
    <row r="295" spans="1:7" ht="15">
      <c r="A295" s="37" t="s">
        <v>104</v>
      </c>
      <c r="G295" s="37" t="s">
        <v>105</v>
      </c>
    </row>
    <row r="296" ht="12.75">
      <c r="F296" t="s">
        <v>103</v>
      </c>
    </row>
    <row r="298" ht="12.75">
      <c r="D29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2016-11-08T14:11:26Z</cp:lastPrinted>
  <dcterms:created xsi:type="dcterms:W3CDTF">2005-05-20T13:40:13Z</dcterms:created>
  <dcterms:modified xsi:type="dcterms:W3CDTF">2016-11-08T14:13:00Z</dcterms:modified>
  <cp:category/>
  <cp:version/>
  <cp:contentType/>
  <cp:contentStatus/>
</cp:coreProperties>
</file>